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Аркуш2" sheetId="3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5" i="3" l="1"/>
  <c r="I225" i="3"/>
  <c r="H225" i="3"/>
  <c r="G225" i="3"/>
  <c r="F225" i="3"/>
  <c r="E225" i="3"/>
  <c r="D225" i="3"/>
  <c r="J224" i="3"/>
  <c r="I224" i="3"/>
  <c r="H224" i="3"/>
  <c r="G224" i="3"/>
  <c r="E224" i="3"/>
  <c r="D224" i="3"/>
  <c r="J223" i="3"/>
  <c r="I223" i="3"/>
  <c r="H223" i="3"/>
  <c r="G223" i="3"/>
  <c r="F223" i="3"/>
  <c r="E223" i="3"/>
  <c r="D223" i="3"/>
  <c r="J222" i="3"/>
  <c r="I222" i="3"/>
  <c r="H222" i="3"/>
  <c r="G222" i="3"/>
  <c r="E222" i="3"/>
  <c r="D222" i="3"/>
  <c r="J221" i="3"/>
  <c r="I221" i="3"/>
  <c r="H221" i="3"/>
  <c r="G221" i="3"/>
  <c r="F221" i="3"/>
  <c r="E221" i="3"/>
  <c r="D221" i="3"/>
  <c r="J220" i="3"/>
  <c r="I220" i="3"/>
  <c r="H220" i="3"/>
  <c r="G220" i="3"/>
  <c r="E220" i="3"/>
  <c r="D220" i="3"/>
  <c r="J219" i="3"/>
  <c r="I219" i="3"/>
  <c r="H219" i="3"/>
  <c r="G219" i="3"/>
  <c r="F219" i="3"/>
  <c r="E219" i="3"/>
  <c r="D219" i="3"/>
  <c r="J218" i="3"/>
  <c r="I218" i="3"/>
  <c r="H218" i="3"/>
  <c r="G218" i="3"/>
  <c r="E218" i="3"/>
  <c r="D218" i="3"/>
  <c r="J217" i="3"/>
  <c r="F216" i="3"/>
  <c r="F224" i="3" s="1"/>
  <c r="F215" i="3"/>
  <c r="F214" i="3"/>
  <c r="F222" i="3" s="1"/>
  <c r="F213" i="3"/>
  <c r="F212" i="3"/>
  <c r="F220" i="3" s="1"/>
  <c r="F211" i="3"/>
  <c r="F210" i="3"/>
  <c r="F218" i="3" s="1"/>
  <c r="J209" i="3"/>
  <c r="I209" i="3"/>
  <c r="I217" i="3" s="1"/>
  <c r="H209" i="3"/>
  <c r="H217" i="3" s="1"/>
  <c r="G209" i="3"/>
  <c r="G217" i="3" s="1"/>
  <c r="E209" i="3"/>
  <c r="E217" i="3" s="1"/>
  <c r="D209" i="3"/>
  <c r="D217" i="3" s="1"/>
  <c r="J201" i="3"/>
  <c r="I201" i="3"/>
  <c r="H201" i="3"/>
  <c r="G201" i="3"/>
  <c r="F201" i="3"/>
  <c r="E201" i="3"/>
  <c r="D201" i="3"/>
  <c r="D197" i="3"/>
  <c r="E161" i="3"/>
  <c r="D161" i="3"/>
  <c r="F154" i="3"/>
  <c r="F153" i="3"/>
  <c r="F152" i="3"/>
  <c r="J151" i="3"/>
  <c r="I151" i="3"/>
  <c r="H151" i="3"/>
  <c r="G151" i="3"/>
  <c r="F151" i="3"/>
  <c r="E151" i="3"/>
  <c r="D151" i="3"/>
  <c r="F150" i="3"/>
  <c r="F149" i="3"/>
  <c r="F148" i="3"/>
  <c r="F147" i="3"/>
  <c r="F146" i="3"/>
  <c r="J145" i="3"/>
  <c r="I145" i="3"/>
  <c r="I127" i="3" s="1"/>
  <c r="H145" i="3"/>
  <c r="G145" i="3"/>
  <c r="G127" i="3" s="1"/>
  <c r="F145" i="3"/>
  <c r="E145" i="3"/>
  <c r="D145" i="3"/>
  <c r="F144" i="3"/>
  <c r="F143" i="3"/>
  <c r="F142" i="3"/>
  <c r="F141" i="3"/>
  <c r="F140" i="3"/>
  <c r="F139" i="3"/>
  <c r="F138" i="3"/>
  <c r="F137" i="3"/>
  <c r="F136" i="3"/>
  <c r="F135" i="3"/>
  <c r="F134" i="3"/>
  <c r="E134" i="3"/>
  <c r="E128" i="3" s="1"/>
  <c r="E127" i="3" s="1"/>
  <c r="F133" i="3"/>
  <c r="F132" i="3"/>
  <c r="F131" i="3"/>
  <c r="F130" i="3"/>
  <c r="F129" i="3"/>
  <c r="F128" i="3" s="1"/>
  <c r="F127" i="3" s="1"/>
  <c r="J128" i="3"/>
  <c r="I128" i="3"/>
  <c r="H128" i="3"/>
  <c r="G128" i="3"/>
  <c r="D128" i="3"/>
  <c r="J127" i="3"/>
  <c r="H127" i="3"/>
  <c r="H55" i="3" s="1"/>
  <c r="H159" i="3" s="1"/>
  <c r="D127" i="3"/>
  <c r="D55" i="3" s="1"/>
  <c r="D159" i="3" s="1"/>
  <c r="F126" i="3"/>
  <c r="F125" i="3"/>
  <c r="J124" i="3"/>
  <c r="I124" i="3"/>
  <c r="H124" i="3"/>
  <c r="G124" i="3"/>
  <c r="F124" i="3"/>
  <c r="E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J104" i="3"/>
  <c r="I104" i="3"/>
  <c r="I98" i="3" s="1"/>
  <c r="H104" i="3"/>
  <c r="G104" i="3"/>
  <c r="E104" i="3"/>
  <c r="E98" i="3" s="1"/>
  <c r="F103" i="3"/>
  <c r="F102" i="3"/>
  <c r="F101" i="3"/>
  <c r="F100" i="3"/>
  <c r="F99" i="3"/>
  <c r="J98" i="3"/>
  <c r="J55" i="3" s="1"/>
  <c r="J159" i="3" s="1"/>
  <c r="H98" i="3"/>
  <c r="D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B72" i="3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J71" i="3"/>
  <c r="I71" i="3"/>
  <c r="H71" i="3"/>
  <c r="G71" i="3"/>
  <c r="F71" i="3"/>
  <c r="E71" i="3"/>
  <c r="D71" i="3"/>
  <c r="B56" i="3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I55" i="3"/>
  <c r="I159" i="3" s="1"/>
  <c r="E55" i="3"/>
  <c r="E159" i="3" s="1"/>
  <c r="F49" i="3"/>
  <c r="F48" i="3"/>
  <c r="F47" i="3"/>
  <c r="F46" i="3"/>
  <c r="F45" i="3"/>
  <c r="J44" i="3"/>
  <c r="I44" i="3"/>
  <c r="H44" i="3"/>
  <c r="G44" i="3"/>
  <c r="F44" i="3" s="1"/>
  <c r="E44" i="3"/>
  <c r="D44" i="3"/>
  <c r="F43" i="3"/>
  <c r="F42" i="3"/>
  <c r="F41" i="3"/>
  <c r="F40" i="3"/>
  <c r="J39" i="3"/>
  <c r="I39" i="3"/>
  <c r="I36" i="3" s="1"/>
  <c r="I158" i="3" s="1"/>
  <c r="I160" i="3" s="1"/>
  <c r="H39" i="3"/>
  <c r="G39" i="3"/>
  <c r="F39" i="3" s="1"/>
  <c r="F36" i="3" s="1"/>
  <c r="E39" i="3"/>
  <c r="E36" i="3" s="1"/>
  <c r="E158" i="3" s="1"/>
  <c r="E160" i="3" s="1"/>
  <c r="D39" i="3"/>
  <c r="F38" i="3"/>
  <c r="J36" i="3"/>
  <c r="J158" i="3" s="1"/>
  <c r="J160" i="3" s="1"/>
  <c r="H36" i="3"/>
  <c r="H158" i="3" s="1"/>
  <c r="H160" i="3" s="1"/>
  <c r="D36" i="3"/>
  <c r="D158" i="3" s="1"/>
  <c r="D160" i="3" s="1"/>
  <c r="B36" i="3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G36" i="3" l="1"/>
  <c r="G158" i="3" s="1"/>
  <c r="F104" i="3"/>
  <c r="F98" i="3" s="1"/>
  <c r="F55" i="3" s="1"/>
  <c r="G98" i="3"/>
  <c r="G55" i="3" s="1"/>
  <c r="G159" i="3" s="1"/>
  <c r="F159" i="3" s="1"/>
  <c r="F209" i="3"/>
  <c r="F217" i="3" s="1"/>
  <c r="G160" i="3" l="1"/>
  <c r="F158" i="3"/>
  <c r="F160" i="3" s="1"/>
</calcChain>
</file>

<file path=xl/sharedStrings.xml><?xml version="1.0" encoding="utf-8"?>
<sst xmlns="http://schemas.openxmlformats.org/spreadsheetml/2006/main" count="415" uniqueCount="347">
  <si>
    <t>Рік</t>
  </si>
  <si>
    <t>Коди</t>
  </si>
  <si>
    <t>Назва підприємства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</si>
  <si>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</si>
  <si>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</si>
  <si>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</si>
  <si>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</si>
  <si>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</si>
  <si>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</si>
  <si>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</si>
  <si>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</si>
  <si>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</si>
  <si>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</si>
  <si>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</si>
  <si>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</si>
  <si>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</si>
  <si>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</si>
  <si>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</si>
  <si>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</si>
  <si>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</si>
  <si>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</si>
  <si>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</si>
  <si>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</si>
  <si>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</si>
  <si>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</si>
  <si>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Х</t>
  </si>
  <si>
    <t>Стандарти звітності МСФЗ</t>
  </si>
  <si>
    <t>Телефон</t>
  </si>
  <si>
    <t>Прізвище та ініціали керівника</t>
  </si>
  <si>
    <t>Шкляр О.В.</t>
  </si>
  <si>
    <t>тис. грн.</t>
  </si>
  <si>
    <t>Найменування показника</t>
  </si>
  <si>
    <t>Номер рядка</t>
  </si>
  <si>
    <t xml:space="preserve">Код рядка </t>
  </si>
  <si>
    <t>I. Формування фінансових результатів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</si>
  <si>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</si>
  <si>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</si>
  <si>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</si>
  <si>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</si>
  <si>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</si>
  <si>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</si>
  <si>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</si>
  <si>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</si>
  <si>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</si>
  <si>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</si>
  <si>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</si>
  <si>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</si>
  <si>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1060.3</t>
  </si>
  <si>
    <t>дохід (виручка) від реалізації продукції (товарів, робіт, послуг)</t>
  </si>
  <si>
    <t>1060.4</t>
  </si>
  <si>
    <t>1060.5</t>
  </si>
  <si>
    <t>1060.5.1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</si>
  <si>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</si>
  <si>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</si>
  <si>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</si>
  <si>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</si>
  <si>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</si>
  <si>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Субвенція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</si>
  <si>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</si>
  <si>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</si>
  <si>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</si>
  <si>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</si>
  <si>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</si>
  <si>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</si>
  <si>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</si>
  <si>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</si>
  <si>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</si>
  <si>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</si>
  <si>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</si>
  <si>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</si>
  <si>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</si>
  <si>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</si>
  <si>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</si>
  <si>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</si>
  <si>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</si>
  <si>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</si>
  <si>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</si>
  <si>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</si>
  <si>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</si>
  <si>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</si>
  <si>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</si>
  <si>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</si>
  <si>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</si>
  <si>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</si>
  <si>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</si>
  <si>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</si>
  <si>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</si>
  <si>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</si>
  <si>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</si>
  <si>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</si>
  <si>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</si>
  <si>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</si>
  <si>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</si>
  <si>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</si>
  <si>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</si>
  <si>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</si>
  <si>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</si>
  <si>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</si>
  <si>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</si>
  <si>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</si>
  <si>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</si>
  <si>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</si>
  <si>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</si>
  <si>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</si>
  <si>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</si>
  <si>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</si>
  <si>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</si>
  <si>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</si>
  <si>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</si>
  <si>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</si>
  <si>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</si>
  <si>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інше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</si>
  <si>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</si>
  <si>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</si>
  <si>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</si>
  <si>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</si>
  <si>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</si>
  <si>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</si>
  <si>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</si>
  <si>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</si>
  <si>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</si>
  <si>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</si>
  <si>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</si>
  <si>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</si>
  <si>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</si>
  <si>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</si>
  <si>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</si>
  <si>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</si>
  <si>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</si>
  <si>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</si>
  <si>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1130.11</t>
  </si>
  <si>
    <t>1150.1</t>
  </si>
  <si>
    <t>1150.2</t>
  </si>
  <si>
    <t>1150.3</t>
  </si>
  <si>
    <t>1150.4</t>
  </si>
  <si>
    <t>1150.5</t>
  </si>
  <si>
    <t>1150.6</t>
  </si>
  <si>
    <t>1150.8</t>
  </si>
  <si>
    <t>1150.9</t>
  </si>
  <si>
    <t>1150.10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</si>
  <si>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</si>
  <si>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</si>
  <si>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</si>
  <si>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</si>
  <si>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</si>
  <si>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</si>
  <si>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</si>
  <si>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</si>
  <si>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</si>
  <si>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</si>
  <si>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</si>
  <si>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</si>
  <si>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</si>
  <si>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</si>
  <si>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</si>
  <si>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</si>
  <si>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</si>
  <si>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</si>
  <si>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</si>
  <si>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</si>
  <si>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</si>
  <si>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</si>
  <si>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</si>
  <si>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</si>
  <si>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</si>
  <si>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</si>
  <si>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</si>
  <si>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</si>
  <si>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</si>
  <si>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</si>
  <si>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</si>
  <si>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</si>
  <si>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</si>
  <si>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</si>
  <si>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</si>
  <si>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</si>
  <si>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</si>
  <si>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</si>
  <si>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</si>
  <si>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</si>
  <si>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</si>
  <si>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</si>
  <si>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</si>
  <si>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</si>
  <si>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</si>
  <si>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</si>
  <si>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</si>
  <si>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</si>
  <si>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</si>
  <si>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</si>
  <si>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</si>
  <si>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</si>
  <si>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</si>
  <si>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</si>
  <si>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</si>
  <si>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</si>
  <si>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</si>
  <si>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</si>
  <si>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</si>
  <si>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</si>
  <si>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</si>
  <si>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</si>
  <si>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</si>
  <si>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</si>
  <si>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</si>
  <si>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</si>
  <si>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</si>
  <si>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</si>
  <si>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</si>
  <si>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Керівник</t>
  </si>
  <si>
    <t>8010.1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</si>
  <si>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</si>
  <si>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</si>
  <si>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</si>
  <si>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</si>
  <si>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</si>
  <si>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</si>
  <si>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Молодший медичний персонал</t>
  </si>
  <si>
    <t>8010.5</t>
  </si>
  <si>
    <t>Інший персонал</t>
  </si>
  <si>
    <t>8010.6</t>
  </si>
  <si>
    <t>Фонд оплати праці, у т.ч.:</t>
  </si>
  <si>
    <t>8020.1</t>
  </si>
  <si>
    <t>8020.2</t>
  </si>
  <si>
    <t>8020.3</t>
  </si>
  <si>
    <t>8020.5</t>
  </si>
  <si>
    <t>8020.6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</si>
  <si>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</si>
  <si>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</si>
  <si>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</si>
  <si>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</si>
  <si>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</si>
  <si>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</si>
  <si>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</si>
  <si>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</si>
  <si>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</si>
  <si>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</si>
  <si>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</si>
  <si>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</si>
  <si>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</si>
  <si>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</si>
  <si>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</si>
  <si>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</si>
  <si>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</si>
  <si>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</si>
  <si>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</si>
  <si>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</si>
  <si>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</si>
  <si>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</si>
  <si>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</si>
  <si>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</si>
  <si>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</si>
  <si>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</si>
  <si>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</si>
  <si>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Зміни</t>
  </si>
  <si>
    <t xml:space="preserve">                                                      Наталія КІНАШ </t>
  </si>
  <si>
    <t>зробити позначку "Х"</t>
  </si>
  <si>
    <t>Комунальне некомерційне підприємство "Стоматологічна поліклініка Калуської міської ради"</t>
  </si>
  <si>
    <t>м.Калуш, Івано-Франківська область</t>
  </si>
  <si>
    <t xml:space="preserve"> Стоматологічна практика</t>
  </si>
  <si>
    <t>Місце знаходження</t>
  </si>
  <si>
    <t>вул.Грушевського 88-А, м.Калуш, Івано - Франківська обл.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</si>
  <si>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2024  рік</t>
    </r>
  </si>
  <si>
    <t>Комунального некомерційного підприємства "Стоматологічна поліклініка Калуської міської ради" на 2024 рік</t>
  </si>
  <si>
    <t xml:space="preserve">Факт 
2022 року 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</si>
  <si>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</si>
  <si>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</si>
  <si>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</si>
  <si>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</si>
  <si>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</si>
  <si>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</si>
  <si>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</si>
  <si>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Доходи, в т.ч.:</t>
  </si>
  <si>
    <t xml:space="preserve">Доходи за Договором з Національною службою здоров'я України </t>
  </si>
  <si>
    <t xml:space="preserve">            програма розвитку та фінансової підтримки</t>
  </si>
  <si>
    <t>інші доходи у сфері охорони здоров'я (резерв, відсотки банку)</t>
  </si>
  <si>
    <t>інші джерела власних надходжень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</si>
  <si>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</si>
  <si>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</si>
  <si>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</si>
  <si>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</si>
  <si>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</si>
  <si>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</si>
  <si>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</si>
  <si>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</si>
  <si>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</si>
  <si>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1120.3.5</t>
  </si>
  <si>
    <t>Витрати на комунальних послуг та енергоносіїв</t>
  </si>
  <si>
    <t>1130.10.1</t>
  </si>
  <si>
    <t>Видатки з місцевого бюджету, в т.ч.:</t>
  </si>
  <si>
    <t xml:space="preserve">Інші програми </t>
  </si>
  <si>
    <t>1150.7</t>
  </si>
  <si>
    <t>Кількість  штатних працівників, у т.ч.:</t>
  </si>
  <si>
    <t>Заступники керівника</t>
  </si>
  <si>
    <t>8010.7</t>
  </si>
  <si>
    <t>Заступника керівника</t>
  </si>
  <si>
    <t>8020.4</t>
  </si>
  <si>
    <t>8020.7</t>
  </si>
  <si>
    <t>Середньомісячні витрати на оплату праці одного працівника, у т.ч.:</t>
  </si>
  <si>
    <t xml:space="preserve">  __________________________</t>
  </si>
  <si>
    <t>Олег ШКЛЯР</t>
  </si>
  <si>
    <t>"____" _______________ 2024р.</t>
  </si>
  <si>
    <t>"____" _______________ 2024 р.</t>
  </si>
  <si>
    <t>Фінансовий план                                   на 2023 рік                      (зі змінами)</t>
  </si>
  <si>
    <t>гуманітарна допомога медичних матеріалів</t>
  </si>
  <si>
    <t>1060.7</t>
  </si>
  <si>
    <t>програма "Кадри"</t>
  </si>
  <si>
    <t>1130.6.1</t>
  </si>
  <si>
    <t>програма "Health24"</t>
  </si>
  <si>
    <t>1130.6.2</t>
  </si>
  <si>
    <t>юридичні консультації</t>
  </si>
  <si>
    <t>1130.6.3</t>
  </si>
  <si>
    <t>послуги стомат.лабораторій</t>
  </si>
  <si>
    <t>1130.6.4</t>
  </si>
  <si>
    <t>оплата сайту</t>
  </si>
  <si>
    <t>1130.6.5</t>
  </si>
  <si>
    <t>повірка мед.обладнання</t>
  </si>
  <si>
    <t>1130.6.6</t>
  </si>
  <si>
    <t>прочищення труб каналізації</t>
  </si>
  <si>
    <t>1130.6.7</t>
  </si>
  <si>
    <t>кваліфікая електронного ключа</t>
  </si>
  <si>
    <t>1130.6.8</t>
  </si>
  <si>
    <t>програма "Дебет +"</t>
  </si>
  <si>
    <t>1130.6.9</t>
  </si>
  <si>
    <t>ремонт електроінструменту та компютерної техніки</t>
  </si>
  <si>
    <t>1130.6.10</t>
  </si>
  <si>
    <t xml:space="preserve">запрвка катріджів </t>
  </si>
  <si>
    <t>1130.6.11</t>
  </si>
  <si>
    <t>охорона приміщень</t>
  </si>
  <si>
    <t>1130.6.12</t>
  </si>
  <si>
    <t>інтернет</t>
  </si>
  <si>
    <t>1130.6.13</t>
  </si>
  <si>
    <t>дезроботи</t>
  </si>
  <si>
    <t>1130.6.14</t>
  </si>
  <si>
    <t>програма "МЕДОК"</t>
  </si>
  <si>
    <t>1130.6.15</t>
  </si>
  <si>
    <t>сервісне обслуговування РРО</t>
  </si>
  <si>
    <t>1130.6.16</t>
  </si>
  <si>
    <r>
      <t xml:space="preserve">Інші  видатки </t>
    </r>
    <r>
      <rPr>
        <i/>
        <sz val="14"/>
        <rFont val="Times New Roman"/>
        <family val="1"/>
        <charset val="204"/>
      </rPr>
      <t>(касове обслуговування, ПДВ)</t>
    </r>
  </si>
  <si>
    <t>1150.6.1</t>
  </si>
  <si>
    <t>1150.6.2</t>
  </si>
  <si>
    <t>1150.6.3</t>
  </si>
  <si>
    <t>1150.6.4</t>
  </si>
  <si>
    <t>1150.6.5</t>
  </si>
  <si>
    <t>заправка катріджів</t>
  </si>
  <si>
    <t>1150.6.6</t>
  </si>
  <si>
    <t>26.03.2024 №60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</si>
</sst>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vertical="center" wrapText="1"/>
    </xf>
    <xf numFmtId="164" fontId="18" fillId="2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9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4" fontId="5" fillId="6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3"/>
  <sheetViews>
    <sheetView tabSelected="1" topLeftCell="A199" zoomScale="46" zoomScaleNormal="46" workbookViewId="0">
      <selection activeCell="G6" sqref="G6"/>
    </sheetView>
  </sheetViews>
  <sheetFormatPr defaultRowHeight="15.75" x14ac:dyDescent="0.25"/>
  <cols>
    <col min="1" max="1" width="76.28515625" style="80" customWidth="1"/>
    <col min="2" max="2" width="9.42578125" style="14" customWidth="1"/>
    <col min="3" max="3" width="14.7109375" style="77" customWidth="1"/>
    <col min="4" max="4" width="20.5703125" style="77" customWidth="1"/>
    <col min="5" max="5" width="19" style="82" customWidth="1"/>
    <col min="6" max="6" width="24.140625" style="80" customWidth="1"/>
    <col min="7" max="7" width="16.42578125" style="80" customWidth="1"/>
    <col min="8" max="8" width="17.28515625" style="80" customWidth="1"/>
    <col min="9" max="9" width="16.42578125" style="80" customWidth="1"/>
    <col min="10" max="10" width="18.85546875" style="80" customWidth="1"/>
    <col min="11" max="11" width="24.7109375" style="80" customWidth="1"/>
  </cols>
  <sheetData>
    <row r="1" spans="1:11" x14ac:dyDescent="0.25">
      <c r="A1" s="13" t="s">
        <v>242</v>
      </c>
      <c r="C1" s="15"/>
      <c r="D1" s="15"/>
      <c r="E1" s="16"/>
      <c r="F1" s="13"/>
      <c r="G1" s="94" t="s">
        <v>243</v>
      </c>
      <c r="H1" s="94"/>
      <c r="I1" s="94"/>
      <c r="J1" s="94"/>
      <c r="K1" s="94"/>
    </row>
    <row r="2" spans="1:11" ht="18.75" x14ac:dyDescent="0.25">
      <c r="A2" s="17"/>
      <c r="B2" s="18"/>
      <c r="C2" s="84"/>
      <c r="D2" s="84"/>
      <c r="E2" s="19"/>
      <c r="F2" s="17"/>
      <c r="G2" s="20"/>
      <c r="H2" s="20"/>
      <c r="I2" s="20"/>
      <c r="J2" s="20"/>
      <c r="K2" s="20"/>
    </row>
    <row r="3" spans="1:11" ht="19.5" x14ac:dyDescent="0.25">
      <c r="A3" s="21"/>
      <c r="B3" s="22"/>
      <c r="C3" s="23"/>
      <c r="D3" s="88"/>
      <c r="E3" s="88"/>
      <c r="F3" s="24"/>
      <c r="G3" s="24" t="s">
        <v>244</v>
      </c>
      <c r="H3" s="24"/>
      <c r="I3" s="24"/>
      <c r="J3" s="24"/>
      <c r="K3" s="21"/>
    </row>
    <row r="4" spans="1:11" ht="19.5" x14ac:dyDescent="0.25">
      <c r="A4" s="21" t="s">
        <v>245</v>
      </c>
      <c r="B4" s="22"/>
      <c r="C4" s="23"/>
      <c r="D4" s="88"/>
      <c r="E4" s="88"/>
      <c r="F4" s="24"/>
      <c r="G4" s="24"/>
      <c r="H4" s="24"/>
      <c r="I4" s="24"/>
      <c r="J4" s="24"/>
      <c r="K4" s="21"/>
    </row>
    <row r="5" spans="1:11" ht="19.5" x14ac:dyDescent="0.25">
      <c r="A5" s="21" t="s">
        <v>246</v>
      </c>
      <c r="B5" s="22"/>
      <c r="C5" s="23"/>
      <c r="D5" s="88"/>
      <c r="E5" s="88"/>
      <c r="F5" s="24"/>
      <c r="G5" s="24" t="s">
        <v>247</v>
      </c>
      <c r="H5" s="24"/>
      <c r="I5" s="24"/>
      <c r="J5" s="21"/>
      <c r="K5" s="21"/>
    </row>
    <row r="6" spans="1:11" ht="19.5" x14ac:dyDescent="0.25">
      <c r="A6" s="21" t="s">
        <v>248</v>
      </c>
      <c r="B6" s="22"/>
      <c r="C6" s="23"/>
      <c r="D6" s="88"/>
      <c r="E6" s="88"/>
      <c r="F6" s="24"/>
      <c r="G6" s="24" t="s">
        <v>346</v>
      </c>
      <c r="H6" s="24"/>
      <c r="I6" s="24"/>
      <c r="J6" s="24"/>
      <c r="K6" s="21"/>
    </row>
    <row r="7" spans="1:11" ht="19.5" x14ac:dyDescent="0.25">
      <c r="A7" s="21" t="s">
        <v>249</v>
      </c>
      <c r="B7" s="22"/>
      <c r="C7" s="23"/>
      <c r="D7" s="88"/>
      <c r="E7" s="88"/>
      <c r="F7" s="24"/>
      <c r="G7" s="24"/>
      <c r="H7" s="24"/>
      <c r="I7" s="24"/>
      <c r="J7" s="24"/>
      <c r="K7" s="21"/>
    </row>
    <row r="8" spans="1:11" ht="19.5" x14ac:dyDescent="0.25">
      <c r="A8" s="21" t="s">
        <v>301</v>
      </c>
      <c r="B8" s="22"/>
      <c r="C8" s="23"/>
      <c r="D8" s="88"/>
      <c r="E8" s="88"/>
      <c r="F8" s="24"/>
      <c r="G8" s="24"/>
      <c r="H8" s="21"/>
      <c r="I8" s="95" t="s">
        <v>250</v>
      </c>
      <c r="J8" s="95"/>
      <c r="K8" s="89"/>
    </row>
    <row r="9" spans="1:11" ht="19.5" x14ac:dyDescent="0.25">
      <c r="A9" s="21" t="s">
        <v>245</v>
      </c>
      <c r="B9" s="22"/>
      <c r="C9" s="23"/>
      <c r="D9" s="88"/>
      <c r="E9" s="88"/>
      <c r="F9" s="24"/>
      <c r="G9" s="24"/>
      <c r="H9" s="21"/>
      <c r="I9" s="95" t="s">
        <v>251</v>
      </c>
      <c r="J9" s="95"/>
      <c r="K9" s="89"/>
    </row>
    <row r="10" spans="1:11" ht="19.5" x14ac:dyDescent="0.25">
      <c r="A10" s="21" t="s">
        <v>252</v>
      </c>
      <c r="B10" s="22"/>
      <c r="C10" s="23"/>
      <c r="D10" s="88"/>
      <c r="E10" s="88"/>
      <c r="F10" s="24"/>
      <c r="G10" s="24"/>
      <c r="H10" s="21"/>
      <c r="I10" s="95" t="s">
        <v>253</v>
      </c>
      <c r="J10" s="95"/>
      <c r="K10" s="89" t="s">
        <v>25</v>
      </c>
    </row>
    <row r="11" spans="1:11" ht="19.5" x14ac:dyDescent="0.25">
      <c r="A11" s="21" t="s">
        <v>248</v>
      </c>
      <c r="B11" s="22"/>
      <c r="C11" s="23"/>
      <c r="D11" s="88"/>
      <c r="E11" s="88"/>
      <c r="F11" s="24"/>
      <c r="G11" s="24"/>
      <c r="H11" s="21"/>
      <c r="I11" s="95" t="s">
        <v>254</v>
      </c>
      <c r="J11" s="95"/>
      <c r="K11" s="90"/>
    </row>
    <row r="12" spans="1:11" ht="19.5" x14ac:dyDescent="0.25">
      <c r="A12" s="21" t="s">
        <v>255</v>
      </c>
      <c r="B12" s="22"/>
      <c r="C12" s="23"/>
      <c r="D12" s="88"/>
      <c r="E12" s="88"/>
      <c r="F12" s="24"/>
      <c r="G12" s="24"/>
      <c r="H12" s="21"/>
      <c r="I12" s="95" t="s">
        <v>256</v>
      </c>
      <c r="J12" s="95"/>
      <c r="K12" s="25"/>
    </row>
    <row r="13" spans="1:11" ht="19.5" x14ac:dyDescent="0.25">
      <c r="A13" s="21" t="s">
        <v>302</v>
      </c>
      <c r="B13" s="22"/>
      <c r="C13" s="23"/>
      <c r="D13" s="88"/>
      <c r="E13" s="88"/>
      <c r="F13" s="24"/>
      <c r="G13" s="24"/>
      <c r="H13" s="24"/>
      <c r="I13" s="24"/>
      <c r="J13" s="24"/>
      <c r="K13" s="21"/>
    </row>
    <row r="14" spans="1:11" ht="19.5" x14ac:dyDescent="0.25">
      <c r="A14" s="21"/>
      <c r="B14" s="22"/>
      <c r="C14" s="26"/>
      <c r="D14" s="26"/>
      <c r="E14" s="27"/>
      <c r="F14" s="26"/>
      <c r="G14" s="24"/>
      <c r="H14" s="24"/>
      <c r="I14" s="96"/>
      <c r="J14" s="96"/>
      <c r="K14" s="21"/>
    </row>
    <row r="15" spans="1:11" ht="19.5" x14ac:dyDescent="0.25">
      <c r="A15" s="28" t="s">
        <v>0</v>
      </c>
      <c r="B15" s="97">
        <v>2024</v>
      </c>
      <c r="C15" s="97"/>
      <c r="D15" s="97"/>
      <c r="E15" s="97"/>
      <c r="F15" s="97"/>
      <c r="G15" s="97"/>
      <c r="H15" s="97"/>
      <c r="I15" s="98" t="s">
        <v>1</v>
      </c>
      <c r="J15" s="98"/>
      <c r="K15" s="98"/>
    </row>
    <row r="16" spans="1:11" ht="19.5" x14ac:dyDescent="0.25">
      <c r="A16" s="28" t="s">
        <v>2</v>
      </c>
      <c r="B16" s="92" t="s">
        <v>257</v>
      </c>
      <c r="C16" s="92"/>
      <c r="D16" s="92"/>
      <c r="E16" s="92"/>
      <c r="F16" s="92"/>
      <c r="G16" s="92"/>
      <c r="H16" s="92"/>
      <c r="I16" s="93" t="s">
        <v>3</v>
      </c>
      <c r="J16" s="93"/>
      <c r="K16" s="28">
        <v>26482723</v>
      </c>
    </row>
    <row r="17" spans="1:11" ht="19.5" x14ac:dyDescent="0.25">
      <c r="A17" s="28" t="s">
        <v>4</v>
      </c>
      <c r="B17" s="92" t="s">
        <v>5</v>
      </c>
      <c r="C17" s="92"/>
      <c r="D17" s="92"/>
      <c r="E17" s="92"/>
      <c r="F17" s="92"/>
      <c r="G17" s="92"/>
      <c r="H17" s="92"/>
      <c r="I17" s="93" t="s">
        <v>6</v>
      </c>
      <c r="J17" s="93"/>
      <c r="K17" s="28">
        <v>430</v>
      </c>
    </row>
    <row r="18" spans="1:11" ht="19.5" x14ac:dyDescent="0.25">
      <c r="A18" s="28" t="s">
        <v>7</v>
      </c>
      <c r="B18" s="92" t="s">
        <v>258</v>
      </c>
      <c r="C18" s="92"/>
      <c r="D18" s="92"/>
      <c r="E18" s="92"/>
      <c r="F18" s="92"/>
      <c r="G18" s="92"/>
      <c r="H18" s="92"/>
      <c r="I18" s="93" t="s">
        <v>8</v>
      </c>
      <c r="J18" s="93"/>
      <c r="K18" s="29" t="s">
        <v>9</v>
      </c>
    </row>
    <row r="19" spans="1:11" ht="19.5" x14ac:dyDescent="0.25">
      <c r="A19" s="28" t="s">
        <v>10</v>
      </c>
      <c r="B19" s="92" t="s">
        <v>11</v>
      </c>
      <c r="C19" s="92"/>
      <c r="D19" s="92"/>
      <c r="E19" s="92"/>
      <c r="F19" s="92"/>
      <c r="G19" s="92"/>
      <c r="H19" s="92"/>
      <c r="I19" s="93" t="s">
        <v>12</v>
      </c>
      <c r="J19" s="93"/>
      <c r="K19" s="28"/>
    </row>
    <row r="20" spans="1:11" ht="19.5" x14ac:dyDescent="0.25">
      <c r="A20" s="28" t="s">
        <v>13</v>
      </c>
      <c r="B20" s="92" t="s">
        <v>14</v>
      </c>
      <c r="C20" s="92"/>
      <c r="D20" s="92"/>
      <c r="E20" s="92"/>
      <c r="F20" s="92"/>
      <c r="G20" s="92"/>
      <c r="H20" s="92"/>
      <c r="I20" s="93" t="s">
        <v>15</v>
      </c>
      <c r="J20" s="93"/>
      <c r="K20" s="28"/>
    </row>
    <row r="21" spans="1:11" ht="19.5" x14ac:dyDescent="0.25">
      <c r="A21" s="28" t="s">
        <v>16</v>
      </c>
      <c r="B21" s="92" t="s">
        <v>259</v>
      </c>
      <c r="C21" s="92"/>
      <c r="D21" s="92"/>
      <c r="E21" s="92"/>
      <c r="F21" s="92"/>
      <c r="G21" s="92"/>
      <c r="H21" s="92"/>
      <c r="I21" s="93" t="s">
        <v>17</v>
      </c>
      <c r="J21" s="93"/>
      <c r="K21" s="28" t="s">
        <v>18</v>
      </c>
    </row>
    <row r="22" spans="1:11" ht="19.5" x14ac:dyDescent="0.25">
      <c r="A22" s="28" t="s">
        <v>19</v>
      </c>
      <c r="B22" s="100" t="s">
        <v>20</v>
      </c>
      <c r="C22" s="100"/>
      <c r="D22" s="100"/>
      <c r="E22" s="100"/>
      <c r="F22" s="100"/>
      <c r="G22" s="100"/>
      <c r="H22" s="100"/>
      <c r="I22" s="87"/>
      <c r="J22" s="87"/>
      <c r="K22" s="28"/>
    </row>
    <row r="23" spans="1:11" ht="19.5" x14ac:dyDescent="0.25">
      <c r="A23" s="28" t="s">
        <v>21</v>
      </c>
      <c r="B23" s="92" t="s">
        <v>22</v>
      </c>
      <c r="C23" s="92"/>
      <c r="D23" s="92"/>
      <c r="E23" s="92"/>
      <c r="F23" s="92"/>
      <c r="G23" s="92"/>
      <c r="H23" s="92"/>
      <c r="I23" s="87"/>
      <c r="J23" s="87"/>
      <c r="K23" s="28"/>
    </row>
    <row r="24" spans="1:11" ht="19.5" x14ac:dyDescent="0.25">
      <c r="A24" s="28" t="s">
        <v>23</v>
      </c>
      <c r="B24" s="93">
        <v>75</v>
      </c>
      <c r="C24" s="93"/>
      <c r="D24" s="93"/>
      <c r="E24" s="93"/>
      <c r="F24" s="93"/>
      <c r="G24" s="93"/>
      <c r="H24" s="93"/>
      <c r="I24" s="93" t="s">
        <v>24</v>
      </c>
      <c r="J24" s="93"/>
      <c r="K24" s="28" t="s">
        <v>25</v>
      </c>
    </row>
    <row r="25" spans="1:11" ht="19.5" x14ac:dyDescent="0.25">
      <c r="A25" s="28" t="s">
        <v>260</v>
      </c>
      <c r="B25" s="92" t="s">
        <v>261</v>
      </c>
      <c r="C25" s="92"/>
      <c r="D25" s="92"/>
      <c r="E25" s="92"/>
      <c r="F25" s="92"/>
      <c r="G25" s="92"/>
      <c r="H25" s="92"/>
      <c r="I25" s="93" t="s">
        <v>26</v>
      </c>
      <c r="J25" s="93"/>
      <c r="K25" s="28"/>
    </row>
    <row r="26" spans="1:11" ht="19.5" x14ac:dyDescent="0.25">
      <c r="A26" s="28" t="s">
        <v>27</v>
      </c>
      <c r="B26" s="92">
        <v>347260698</v>
      </c>
      <c r="C26" s="92"/>
      <c r="D26" s="92"/>
      <c r="E26" s="92"/>
      <c r="F26" s="92"/>
      <c r="G26" s="92"/>
      <c r="H26" s="92"/>
      <c r="I26" s="28"/>
      <c r="J26" s="28"/>
      <c r="K26" s="28"/>
    </row>
    <row r="27" spans="1:11" ht="19.5" x14ac:dyDescent="0.25">
      <c r="A27" s="28" t="s">
        <v>28</v>
      </c>
      <c r="B27" s="92" t="s">
        <v>29</v>
      </c>
      <c r="C27" s="92"/>
      <c r="D27" s="92"/>
      <c r="E27" s="92"/>
      <c r="F27" s="92"/>
      <c r="G27" s="92"/>
      <c r="H27" s="92"/>
      <c r="I27" s="30"/>
      <c r="J27" s="30"/>
      <c r="K27" s="30"/>
    </row>
    <row r="28" spans="1:11" ht="18.75" x14ac:dyDescent="0.25">
      <c r="A28" s="1"/>
      <c r="B28" s="2"/>
      <c r="C28" s="84"/>
      <c r="D28" s="84"/>
      <c r="E28" s="19"/>
      <c r="F28" s="17"/>
      <c r="G28" s="17"/>
      <c r="H28" s="17"/>
      <c r="I28" s="17"/>
      <c r="J28" s="17"/>
      <c r="K28" s="17"/>
    </row>
    <row r="29" spans="1:11" ht="20.25" x14ac:dyDescent="0.25">
      <c r="A29" s="99" t="s">
        <v>262</v>
      </c>
      <c r="B29" s="99"/>
      <c r="C29" s="99"/>
      <c r="D29" s="99"/>
      <c r="E29" s="99"/>
      <c r="F29" s="99"/>
      <c r="G29" s="99"/>
      <c r="H29" s="99"/>
      <c r="I29" s="99"/>
      <c r="J29" s="99"/>
      <c r="K29" s="17"/>
    </row>
    <row r="30" spans="1:11" ht="20.25" x14ac:dyDescent="0.25">
      <c r="A30" s="99" t="s">
        <v>263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ht="20.25" x14ac:dyDescent="0.25">
      <c r="A31" s="31"/>
      <c r="B31" s="32"/>
      <c r="C31" s="31"/>
      <c r="D31" s="31"/>
      <c r="E31" s="33"/>
      <c r="F31" s="31"/>
      <c r="G31" s="31"/>
      <c r="H31" s="31"/>
      <c r="I31" s="31"/>
      <c r="J31" s="34" t="s">
        <v>30</v>
      </c>
      <c r="K31" s="17"/>
    </row>
    <row r="32" spans="1:11" ht="18.75" x14ac:dyDescent="0.25">
      <c r="A32" s="101" t="s">
        <v>31</v>
      </c>
      <c r="B32" s="102" t="s">
        <v>32</v>
      </c>
      <c r="C32" s="103" t="s">
        <v>33</v>
      </c>
      <c r="D32" s="104" t="s">
        <v>264</v>
      </c>
      <c r="E32" s="104" t="s">
        <v>303</v>
      </c>
      <c r="F32" s="104" t="s">
        <v>265</v>
      </c>
      <c r="G32" s="103" t="s">
        <v>266</v>
      </c>
      <c r="H32" s="103"/>
      <c r="I32" s="103"/>
      <c r="J32" s="103"/>
      <c r="K32" s="103" t="s">
        <v>267</v>
      </c>
    </row>
    <row r="33" spans="1:11" ht="18.75" x14ac:dyDescent="0.25">
      <c r="A33" s="101"/>
      <c r="B33" s="102"/>
      <c r="C33" s="103"/>
      <c r="D33" s="104"/>
      <c r="E33" s="104"/>
      <c r="F33" s="104"/>
      <c r="G33" s="35" t="s">
        <v>268</v>
      </c>
      <c r="H33" s="35" t="s">
        <v>269</v>
      </c>
      <c r="I33" s="35" t="s">
        <v>270</v>
      </c>
      <c r="J33" s="35" t="s">
        <v>271</v>
      </c>
      <c r="K33" s="103"/>
    </row>
    <row r="34" spans="1:11" ht="15" x14ac:dyDescent="0.25">
      <c r="A34" s="36">
        <v>1</v>
      </c>
      <c r="B34" s="37">
        <v>2</v>
      </c>
      <c r="C34" s="38">
        <v>3</v>
      </c>
      <c r="D34" s="38">
        <v>4</v>
      </c>
      <c r="E34" s="39">
        <v>6</v>
      </c>
      <c r="F34" s="38">
        <v>7</v>
      </c>
      <c r="G34" s="38">
        <v>8</v>
      </c>
      <c r="H34" s="38">
        <v>9</v>
      </c>
      <c r="I34" s="38">
        <v>10</v>
      </c>
      <c r="J34" s="38">
        <v>11</v>
      </c>
      <c r="K34" s="38">
        <v>12</v>
      </c>
    </row>
    <row r="35" spans="1:11" ht="20.25" x14ac:dyDescent="0.25">
      <c r="A35" s="3" t="s">
        <v>34</v>
      </c>
      <c r="B35" s="40">
        <v>1</v>
      </c>
      <c r="C35" s="4">
        <v>1000</v>
      </c>
      <c r="D35" s="3"/>
      <c r="E35" s="41"/>
      <c r="F35" s="3"/>
      <c r="G35" s="3"/>
      <c r="H35" s="3"/>
      <c r="I35" s="3"/>
      <c r="J35" s="3"/>
      <c r="K35" s="3"/>
    </row>
    <row r="36" spans="1:11" ht="20.25" x14ac:dyDescent="0.25">
      <c r="A36" s="42" t="s">
        <v>272</v>
      </c>
      <c r="B36" s="43">
        <f>B35+1</f>
        <v>2</v>
      </c>
      <c r="C36" s="44">
        <v>1010</v>
      </c>
      <c r="D36" s="45">
        <f>D37+D38+D39+D43+D44</f>
        <v>13816.699999999999</v>
      </c>
      <c r="E36" s="45">
        <f>E37+E38+E39+E43+E44+E53+E51</f>
        <v>27547.5</v>
      </c>
      <c r="F36" s="45">
        <f>F37+F38+F39+F43+F44</f>
        <v>26966.700000000004</v>
      </c>
      <c r="G36" s="45">
        <f>G38+G39+G44+G43+G53+G54</f>
        <v>4380.6000000000004</v>
      </c>
      <c r="H36" s="45">
        <f t="shared" ref="H36:J36" si="0">H38+H39+H44+H43+H53+H54</f>
        <v>7380.4</v>
      </c>
      <c r="I36" s="45">
        <f t="shared" si="0"/>
        <v>7320.3</v>
      </c>
      <c r="J36" s="45">
        <f t="shared" si="0"/>
        <v>7885.4</v>
      </c>
      <c r="K36" s="45"/>
    </row>
    <row r="37" spans="1:11" ht="18.75" x14ac:dyDescent="0.25">
      <c r="A37" s="9" t="s">
        <v>57</v>
      </c>
      <c r="B37" s="43">
        <f t="shared" ref="B37:B100" si="1">B36+1</f>
        <v>3</v>
      </c>
      <c r="C37" s="86">
        <v>1020</v>
      </c>
      <c r="D37" s="12"/>
      <c r="E37" s="12"/>
      <c r="F37" s="12"/>
      <c r="G37" s="12"/>
      <c r="H37" s="12"/>
      <c r="I37" s="12"/>
      <c r="J37" s="12"/>
      <c r="K37" s="12"/>
    </row>
    <row r="38" spans="1:11" ht="37.5" x14ac:dyDescent="0.25">
      <c r="A38" s="9" t="s">
        <v>273</v>
      </c>
      <c r="B38" s="43">
        <f t="shared" si="1"/>
        <v>4</v>
      </c>
      <c r="C38" s="86">
        <v>1030</v>
      </c>
      <c r="D38" s="12">
        <v>744.6</v>
      </c>
      <c r="E38" s="12">
        <v>1353.6</v>
      </c>
      <c r="F38" s="12">
        <f>G38+H38+I38+J38</f>
        <v>0</v>
      </c>
      <c r="G38" s="12"/>
      <c r="H38" s="12"/>
      <c r="I38" s="12"/>
      <c r="J38" s="12"/>
      <c r="K38" s="12"/>
    </row>
    <row r="39" spans="1:11" ht="18.75" x14ac:dyDescent="0.25">
      <c r="A39" s="9" t="s">
        <v>35</v>
      </c>
      <c r="B39" s="43">
        <f t="shared" si="1"/>
        <v>5</v>
      </c>
      <c r="C39" s="86">
        <v>1040</v>
      </c>
      <c r="D39" s="12">
        <f>D40+D41+D42</f>
        <v>1022.1</v>
      </c>
      <c r="E39" s="12">
        <f>E40+E41+E42</f>
        <v>1017.2</v>
      </c>
      <c r="F39" s="12">
        <f>G39+H39+I39+J39</f>
        <v>1681.6</v>
      </c>
      <c r="G39" s="12">
        <f>G40+G41+G42</f>
        <v>736.6</v>
      </c>
      <c r="H39" s="12">
        <f t="shared" ref="H39:I39" si="2">H40+H41+H42</f>
        <v>166.7</v>
      </c>
      <c r="I39" s="12">
        <f t="shared" si="2"/>
        <v>106.6</v>
      </c>
      <c r="J39" s="12">
        <f>J40+J41+J42</f>
        <v>671.7</v>
      </c>
      <c r="K39" s="12"/>
    </row>
    <row r="40" spans="1:11" ht="19.5" x14ac:dyDescent="0.25">
      <c r="A40" s="46" t="s">
        <v>36</v>
      </c>
      <c r="B40" s="43">
        <f t="shared" si="1"/>
        <v>6</v>
      </c>
      <c r="C40" s="47" t="s">
        <v>37</v>
      </c>
      <c r="D40" s="48">
        <v>1022.1</v>
      </c>
      <c r="E40" s="48">
        <v>1017.2</v>
      </c>
      <c r="F40" s="49">
        <f t="shared" ref="F40:F42" si="3">G40+H40+I40+J40</f>
        <v>1681.6</v>
      </c>
      <c r="G40" s="50">
        <v>736.6</v>
      </c>
      <c r="H40" s="50">
        <v>166.7</v>
      </c>
      <c r="I40" s="50">
        <v>106.6</v>
      </c>
      <c r="J40" s="50">
        <v>671.7</v>
      </c>
      <c r="K40" s="12"/>
    </row>
    <row r="41" spans="1:11" ht="19.5" x14ac:dyDescent="0.25">
      <c r="A41" s="46" t="s">
        <v>38</v>
      </c>
      <c r="B41" s="43">
        <f t="shared" si="1"/>
        <v>7</v>
      </c>
      <c r="C41" s="47" t="s">
        <v>39</v>
      </c>
      <c r="D41" s="12"/>
      <c r="E41" s="12"/>
      <c r="F41" s="49">
        <f t="shared" si="3"/>
        <v>0</v>
      </c>
      <c r="G41" s="50"/>
      <c r="H41" s="50"/>
      <c r="I41" s="50"/>
      <c r="J41" s="50"/>
      <c r="K41" s="12"/>
    </row>
    <row r="42" spans="1:11" ht="19.5" x14ac:dyDescent="0.25">
      <c r="A42" s="46" t="s">
        <v>274</v>
      </c>
      <c r="B42" s="43">
        <f t="shared" si="1"/>
        <v>8</v>
      </c>
      <c r="C42" s="47" t="s">
        <v>40</v>
      </c>
      <c r="D42" s="12"/>
      <c r="E42" s="12"/>
      <c r="F42" s="49">
        <f t="shared" si="3"/>
        <v>0</v>
      </c>
      <c r="G42" s="50"/>
      <c r="H42" s="50"/>
      <c r="I42" s="50"/>
      <c r="J42" s="50"/>
      <c r="K42" s="12"/>
    </row>
    <row r="43" spans="1:11" ht="37.5" x14ac:dyDescent="0.25">
      <c r="A43" s="9" t="s">
        <v>41</v>
      </c>
      <c r="B43" s="43">
        <f t="shared" si="1"/>
        <v>9</v>
      </c>
      <c r="C43" s="86">
        <v>1050</v>
      </c>
      <c r="D43" s="12">
        <v>3395.7</v>
      </c>
      <c r="E43" s="12">
        <v>4778.7</v>
      </c>
      <c r="F43" s="12">
        <f>G43+H43+I43+J43</f>
        <v>4000</v>
      </c>
      <c r="G43" s="12">
        <v>1000</v>
      </c>
      <c r="H43" s="12">
        <v>1000</v>
      </c>
      <c r="I43" s="12">
        <v>1000</v>
      </c>
      <c r="J43" s="12">
        <v>1000</v>
      </c>
      <c r="K43" s="12"/>
    </row>
    <row r="44" spans="1:11" ht="18.75" x14ac:dyDescent="0.25">
      <c r="A44" s="9" t="s">
        <v>42</v>
      </c>
      <c r="B44" s="43">
        <f t="shared" si="1"/>
        <v>10</v>
      </c>
      <c r="C44" s="86">
        <v>1060</v>
      </c>
      <c r="D44" s="12">
        <f>D45+D46+D47+D48+D49+D50+D52</f>
        <v>8654.2999999999993</v>
      </c>
      <c r="E44" s="12">
        <f>E45+E46+E47+E48+E49</f>
        <v>20398</v>
      </c>
      <c r="F44" s="12">
        <f>G44+H44+I44+J44</f>
        <v>21285.100000000002</v>
      </c>
      <c r="G44" s="12">
        <f>G45+G46+G47+G48+G49+G52</f>
        <v>2644</v>
      </c>
      <c r="H44" s="12">
        <f t="shared" ref="H44:J44" si="4">H45+H46+H47+H48+H49+H52</f>
        <v>6213.7</v>
      </c>
      <c r="I44" s="12">
        <f t="shared" si="4"/>
        <v>6213.7</v>
      </c>
      <c r="J44" s="12">
        <f t="shared" si="4"/>
        <v>6213.7</v>
      </c>
      <c r="K44" s="12"/>
    </row>
    <row r="45" spans="1:11" ht="19.5" x14ac:dyDescent="0.25">
      <c r="A45" s="46" t="s">
        <v>43</v>
      </c>
      <c r="B45" s="43">
        <f t="shared" si="1"/>
        <v>11</v>
      </c>
      <c r="C45" s="47" t="s">
        <v>44</v>
      </c>
      <c r="D45" s="48">
        <v>55.8</v>
      </c>
      <c r="E45" s="48">
        <v>48</v>
      </c>
      <c r="F45" s="49">
        <f t="shared" ref="F45:F49" si="5">G45+H45+I45+J45</f>
        <v>56</v>
      </c>
      <c r="G45" s="50">
        <v>14</v>
      </c>
      <c r="H45" s="50">
        <v>14</v>
      </c>
      <c r="I45" s="50">
        <v>14</v>
      </c>
      <c r="J45" s="50">
        <v>14</v>
      </c>
      <c r="K45" s="12"/>
    </row>
    <row r="46" spans="1:11" ht="19.5" x14ac:dyDescent="0.25">
      <c r="A46" s="46" t="s">
        <v>45</v>
      </c>
      <c r="B46" s="43">
        <f t="shared" si="1"/>
        <v>12</v>
      </c>
      <c r="C46" s="47" t="s">
        <v>46</v>
      </c>
      <c r="D46" s="48"/>
      <c r="E46" s="48"/>
      <c r="F46" s="49">
        <f t="shared" si="5"/>
        <v>0</v>
      </c>
      <c r="G46" s="50"/>
      <c r="H46" s="50"/>
      <c r="I46" s="50"/>
      <c r="J46" s="50"/>
      <c r="K46" s="12"/>
    </row>
    <row r="47" spans="1:11" ht="39" x14ac:dyDescent="0.25">
      <c r="A47" s="46" t="s">
        <v>275</v>
      </c>
      <c r="B47" s="43">
        <f t="shared" si="1"/>
        <v>13</v>
      </c>
      <c r="C47" s="47" t="s">
        <v>47</v>
      </c>
      <c r="D47" s="48"/>
      <c r="E47" s="48"/>
      <c r="F47" s="49">
        <f t="shared" si="5"/>
        <v>0</v>
      </c>
      <c r="G47" s="50"/>
      <c r="H47" s="50"/>
      <c r="I47" s="50"/>
      <c r="J47" s="50"/>
      <c r="K47" s="12"/>
    </row>
    <row r="48" spans="1:11" ht="39" x14ac:dyDescent="0.25">
      <c r="A48" s="46" t="s">
        <v>48</v>
      </c>
      <c r="B48" s="43">
        <f t="shared" si="1"/>
        <v>14</v>
      </c>
      <c r="C48" s="47" t="s">
        <v>49</v>
      </c>
      <c r="D48" s="48">
        <v>8587.2000000000007</v>
      </c>
      <c r="E48" s="48">
        <v>20342.8</v>
      </c>
      <c r="F48" s="49">
        <f t="shared" si="5"/>
        <v>21229.100000000002</v>
      </c>
      <c r="G48" s="50">
        <v>2630</v>
      </c>
      <c r="H48" s="50">
        <v>6199.7</v>
      </c>
      <c r="I48" s="51">
        <v>6199.7</v>
      </c>
      <c r="J48" s="50">
        <v>6199.7</v>
      </c>
      <c r="K48" s="12"/>
    </row>
    <row r="49" spans="1:11" ht="19.5" x14ac:dyDescent="0.25">
      <c r="A49" s="46" t="s">
        <v>276</v>
      </c>
      <c r="B49" s="43">
        <f t="shared" si="1"/>
        <v>15</v>
      </c>
      <c r="C49" s="47" t="s">
        <v>50</v>
      </c>
      <c r="D49" s="48">
        <v>11.3</v>
      </c>
      <c r="E49" s="48">
        <v>7.2</v>
      </c>
      <c r="F49" s="49">
        <f t="shared" si="5"/>
        <v>0</v>
      </c>
      <c r="G49" s="49"/>
      <c r="H49" s="49"/>
      <c r="I49" s="49"/>
      <c r="J49" s="49"/>
      <c r="K49" s="12"/>
    </row>
    <row r="50" spans="1:11" ht="56.25" x14ac:dyDescent="0.25">
      <c r="A50" s="10" t="s">
        <v>277</v>
      </c>
      <c r="B50" s="43">
        <f t="shared" si="1"/>
        <v>16</v>
      </c>
      <c r="C50" s="47" t="s">
        <v>51</v>
      </c>
      <c r="D50" s="12"/>
      <c r="E50" s="48"/>
      <c r="F50" s="49"/>
      <c r="G50" s="50"/>
      <c r="H50" s="50"/>
      <c r="I50" s="50"/>
      <c r="J50" s="50"/>
      <c r="K50" s="12"/>
    </row>
    <row r="51" spans="1:11" ht="19.5" x14ac:dyDescent="0.25">
      <c r="A51" s="10" t="s">
        <v>304</v>
      </c>
      <c r="B51" s="43">
        <f t="shared" si="1"/>
        <v>17</v>
      </c>
      <c r="C51" s="47" t="s">
        <v>52</v>
      </c>
      <c r="D51" s="12"/>
      <c r="E51" s="50"/>
      <c r="F51" s="49"/>
      <c r="G51" s="50"/>
      <c r="H51" s="50"/>
      <c r="I51" s="50"/>
      <c r="J51" s="50"/>
      <c r="K51" s="12"/>
    </row>
    <row r="52" spans="1:11" ht="58.5" x14ac:dyDescent="0.25">
      <c r="A52" s="46" t="s">
        <v>53</v>
      </c>
      <c r="B52" s="43">
        <f t="shared" si="1"/>
        <v>18</v>
      </c>
      <c r="C52" s="47" t="s">
        <v>305</v>
      </c>
      <c r="D52" s="12"/>
      <c r="E52" s="12"/>
      <c r="F52" s="49"/>
      <c r="G52" s="50"/>
      <c r="H52" s="50"/>
      <c r="I52" s="50"/>
      <c r="J52" s="50"/>
      <c r="K52" s="12"/>
    </row>
    <row r="53" spans="1:11" ht="18.75" x14ac:dyDescent="0.25">
      <c r="A53" s="9" t="s">
        <v>54</v>
      </c>
      <c r="B53" s="43">
        <v>18</v>
      </c>
      <c r="C53" s="86">
        <v>1070</v>
      </c>
      <c r="D53" s="12"/>
      <c r="E53" s="12"/>
      <c r="F53" s="12"/>
      <c r="G53" s="12"/>
      <c r="H53" s="12"/>
      <c r="I53" s="12"/>
      <c r="J53" s="12"/>
      <c r="K53" s="12"/>
    </row>
    <row r="54" spans="1:11" ht="37.5" x14ac:dyDescent="0.25">
      <c r="A54" s="9" t="s">
        <v>55</v>
      </c>
      <c r="B54" s="43">
        <v>19</v>
      </c>
      <c r="C54" s="86">
        <v>1080</v>
      </c>
      <c r="D54" s="12">
        <v>105.6</v>
      </c>
      <c r="E54" s="12">
        <v>1.1000000000000001</v>
      </c>
      <c r="F54" s="12">
        <v>99.6</v>
      </c>
      <c r="G54" s="12"/>
      <c r="H54" s="12"/>
      <c r="I54" s="12"/>
      <c r="J54" s="12"/>
      <c r="K54" s="12"/>
    </row>
    <row r="55" spans="1:11" ht="20.25" x14ac:dyDescent="0.25">
      <c r="A55" s="3" t="s">
        <v>56</v>
      </c>
      <c r="B55" s="40">
        <v>20</v>
      </c>
      <c r="C55" s="4">
        <v>1100</v>
      </c>
      <c r="D55" s="5">
        <f>D56+D71+D98+D127+D155</f>
        <v>13815.199999999999</v>
      </c>
      <c r="E55" s="5">
        <f>E56+E71+E98+E127+E155</f>
        <v>27539.5</v>
      </c>
      <c r="F55" s="5">
        <f>F56+F71+F98+F127</f>
        <v>26966.700000000004</v>
      </c>
      <c r="G55" s="5">
        <f>G56+G71+G98+G127</f>
        <v>4380.6000000000004</v>
      </c>
      <c r="H55" s="5">
        <f>H56+H71+H98+H127</f>
        <v>7380.4000000000005</v>
      </c>
      <c r="I55" s="5">
        <f>I56+I71+I98+I127</f>
        <v>7320.2999999999993</v>
      </c>
      <c r="J55" s="5">
        <f>J56+J71+J98+J127</f>
        <v>7885.4000000000005</v>
      </c>
      <c r="K55" s="5"/>
    </row>
    <row r="56" spans="1:11" ht="18.75" x14ac:dyDescent="0.25">
      <c r="A56" s="52" t="s">
        <v>57</v>
      </c>
      <c r="B56" s="40">
        <f t="shared" si="1"/>
        <v>21</v>
      </c>
      <c r="C56" s="7">
        <v>1110</v>
      </c>
      <c r="D56" s="8"/>
      <c r="E56" s="8"/>
      <c r="F56" s="8"/>
      <c r="G56" s="8"/>
      <c r="H56" s="8"/>
      <c r="I56" s="8"/>
      <c r="J56" s="8"/>
      <c r="K56" s="8"/>
    </row>
    <row r="57" spans="1:11" ht="18.75" x14ac:dyDescent="0.25">
      <c r="A57" s="9" t="s">
        <v>58</v>
      </c>
      <c r="B57" s="43">
        <f t="shared" si="1"/>
        <v>22</v>
      </c>
      <c r="C57" s="86" t="s">
        <v>59</v>
      </c>
      <c r="D57" s="48"/>
      <c r="E57" s="48"/>
      <c r="F57" s="48"/>
      <c r="G57" s="48"/>
      <c r="H57" s="48"/>
      <c r="I57" s="48"/>
      <c r="J57" s="48"/>
      <c r="K57" s="48"/>
    </row>
    <row r="58" spans="1:11" ht="18.75" x14ac:dyDescent="0.25">
      <c r="A58" s="9" t="s">
        <v>60</v>
      </c>
      <c r="B58" s="43">
        <f t="shared" si="1"/>
        <v>23</v>
      </c>
      <c r="C58" s="86" t="s">
        <v>61</v>
      </c>
      <c r="D58" s="48"/>
      <c r="E58" s="48"/>
      <c r="F58" s="48"/>
      <c r="G58" s="48"/>
      <c r="H58" s="48"/>
      <c r="I58" s="48"/>
      <c r="J58" s="48"/>
      <c r="K58" s="48"/>
    </row>
    <row r="59" spans="1:11" ht="18.75" x14ac:dyDescent="0.25">
      <c r="A59" s="9" t="s">
        <v>62</v>
      </c>
      <c r="B59" s="43">
        <f t="shared" si="1"/>
        <v>24</v>
      </c>
      <c r="C59" s="86" t="s">
        <v>63</v>
      </c>
      <c r="D59" s="48"/>
      <c r="E59" s="48"/>
      <c r="F59" s="48"/>
      <c r="G59" s="48"/>
      <c r="H59" s="48"/>
      <c r="I59" s="48"/>
      <c r="J59" s="48"/>
      <c r="K59" s="48"/>
    </row>
    <row r="60" spans="1:11" ht="18.75" x14ac:dyDescent="0.25">
      <c r="A60" s="9" t="s">
        <v>64</v>
      </c>
      <c r="B60" s="43">
        <f t="shared" si="1"/>
        <v>25</v>
      </c>
      <c r="C60" s="86" t="s">
        <v>65</v>
      </c>
      <c r="D60" s="48"/>
      <c r="E60" s="48"/>
      <c r="F60" s="48"/>
      <c r="G60" s="48"/>
      <c r="H60" s="48"/>
      <c r="I60" s="48"/>
      <c r="J60" s="48"/>
      <c r="K60" s="48"/>
    </row>
    <row r="61" spans="1:11" ht="18.75" x14ac:dyDescent="0.25">
      <c r="A61" s="9" t="s">
        <v>66</v>
      </c>
      <c r="B61" s="43">
        <f t="shared" si="1"/>
        <v>26</v>
      </c>
      <c r="C61" s="86" t="s">
        <v>67</v>
      </c>
      <c r="D61" s="48"/>
      <c r="E61" s="48"/>
      <c r="F61" s="48"/>
      <c r="G61" s="48"/>
      <c r="H61" s="48"/>
      <c r="I61" s="48"/>
      <c r="J61" s="48"/>
      <c r="K61" s="48"/>
    </row>
    <row r="62" spans="1:11" ht="18.75" x14ac:dyDescent="0.25">
      <c r="A62" s="9" t="s">
        <v>68</v>
      </c>
      <c r="B62" s="43">
        <f t="shared" si="1"/>
        <v>27</v>
      </c>
      <c r="C62" s="86" t="s">
        <v>69</v>
      </c>
      <c r="D62" s="48"/>
      <c r="E62" s="48"/>
      <c r="F62" s="48"/>
      <c r="G62" s="48"/>
      <c r="H62" s="48"/>
      <c r="I62" s="48"/>
      <c r="J62" s="48"/>
      <c r="K62" s="48"/>
    </row>
    <row r="63" spans="1:11" ht="18.75" x14ac:dyDescent="0.25">
      <c r="A63" s="9" t="s">
        <v>70</v>
      </c>
      <c r="B63" s="43">
        <f t="shared" si="1"/>
        <v>28</v>
      </c>
      <c r="C63" s="86" t="s">
        <v>71</v>
      </c>
      <c r="D63" s="48"/>
      <c r="E63" s="48"/>
      <c r="F63" s="48"/>
      <c r="G63" s="48"/>
      <c r="H63" s="48"/>
      <c r="I63" s="48"/>
      <c r="J63" s="48"/>
      <c r="K63" s="48"/>
    </row>
    <row r="64" spans="1:11" ht="18.75" x14ac:dyDescent="0.25">
      <c r="A64" s="9" t="s">
        <v>72</v>
      </c>
      <c r="B64" s="43">
        <f t="shared" si="1"/>
        <v>29</v>
      </c>
      <c r="C64" s="86" t="s">
        <v>73</v>
      </c>
      <c r="D64" s="48"/>
      <c r="E64" s="48"/>
      <c r="F64" s="48"/>
      <c r="G64" s="48"/>
      <c r="H64" s="48"/>
      <c r="I64" s="48"/>
      <c r="J64" s="48"/>
      <c r="K64" s="48"/>
    </row>
    <row r="65" spans="1:11" ht="18.75" x14ac:dyDescent="0.25">
      <c r="A65" s="9" t="s">
        <v>74</v>
      </c>
      <c r="B65" s="43">
        <f t="shared" si="1"/>
        <v>30</v>
      </c>
      <c r="C65" s="86" t="s">
        <v>75</v>
      </c>
      <c r="D65" s="48"/>
      <c r="E65" s="48"/>
      <c r="F65" s="48"/>
      <c r="G65" s="48"/>
      <c r="H65" s="48"/>
      <c r="I65" s="48"/>
      <c r="J65" s="48"/>
      <c r="K65" s="48"/>
    </row>
    <row r="66" spans="1:11" ht="18.75" x14ac:dyDescent="0.25">
      <c r="A66" s="9" t="s">
        <v>76</v>
      </c>
      <c r="B66" s="43">
        <f t="shared" si="1"/>
        <v>31</v>
      </c>
      <c r="C66" s="86" t="s">
        <v>77</v>
      </c>
      <c r="D66" s="48"/>
      <c r="E66" s="48"/>
      <c r="F66" s="48"/>
      <c r="G66" s="48"/>
      <c r="H66" s="48"/>
      <c r="I66" s="48"/>
      <c r="J66" s="48"/>
      <c r="K66" s="48"/>
    </row>
    <row r="67" spans="1:11" ht="18.75" x14ac:dyDescent="0.25">
      <c r="A67" s="9" t="s">
        <v>78</v>
      </c>
      <c r="B67" s="43">
        <v>32</v>
      </c>
      <c r="C67" s="86" t="s">
        <v>79</v>
      </c>
      <c r="D67" s="48"/>
      <c r="E67" s="48"/>
      <c r="F67" s="48"/>
      <c r="G67" s="48"/>
      <c r="H67" s="48"/>
      <c r="I67" s="48"/>
      <c r="J67" s="48"/>
      <c r="K67" s="48"/>
    </row>
    <row r="68" spans="1:11" ht="18.75" x14ac:dyDescent="0.25">
      <c r="A68" s="10" t="s">
        <v>80</v>
      </c>
      <c r="B68" s="43">
        <v>33</v>
      </c>
      <c r="C68" s="11" t="s">
        <v>81</v>
      </c>
      <c r="D68" s="48"/>
      <c r="E68" s="48"/>
      <c r="F68" s="48"/>
      <c r="G68" s="48"/>
      <c r="H68" s="48"/>
      <c r="I68" s="48"/>
      <c r="J68" s="48"/>
      <c r="K68" s="48"/>
    </row>
    <row r="69" spans="1:11" ht="18.75" x14ac:dyDescent="0.25">
      <c r="A69" s="10" t="s">
        <v>82</v>
      </c>
      <c r="B69" s="43">
        <v>34</v>
      </c>
      <c r="C69" s="11" t="s">
        <v>83</v>
      </c>
      <c r="D69" s="48"/>
      <c r="E69" s="48"/>
      <c r="F69" s="48"/>
      <c r="G69" s="48"/>
      <c r="H69" s="48"/>
      <c r="I69" s="48"/>
      <c r="J69" s="48"/>
      <c r="K69" s="48"/>
    </row>
    <row r="70" spans="1:11" ht="18.75" x14ac:dyDescent="0.25">
      <c r="A70" s="10" t="s">
        <v>84</v>
      </c>
      <c r="B70" s="43">
        <v>35</v>
      </c>
      <c r="C70" s="11" t="s">
        <v>85</v>
      </c>
      <c r="D70" s="48"/>
      <c r="E70" s="48"/>
      <c r="F70" s="48"/>
      <c r="G70" s="48"/>
      <c r="H70" s="48"/>
      <c r="I70" s="48"/>
      <c r="J70" s="48"/>
      <c r="K70" s="48"/>
    </row>
    <row r="71" spans="1:11" ht="18.75" x14ac:dyDescent="0.25">
      <c r="A71" s="6" t="s">
        <v>86</v>
      </c>
      <c r="B71" s="40">
        <v>36</v>
      </c>
      <c r="C71" s="7">
        <v>1120</v>
      </c>
      <c r="D71" s="53">
        <f>D72+D73+D74+D80+D81+D82+D93+D94+D95+D96+D97</f>
        <v>744.59999999999991</v>
      </c>
      <c r="E71" s="53">
        <f t="shared" ref="E71:J71" si="6">E72+E73+E74+E80+E81+E82+E93+E94+E95+E96+E97</f>
        <v>1353.6</v>
      </c>
      <c r="F71" s="53">
        <f t="shared" si="6"/>
        <v>0</v>
      </c>
      <c r="G71" s="53">
        <f t="shared" si="6"/>
        <v>0</v>
      </c>
      <c r="H71" s="53">
        <f t="shared" si="6"/>
        <v>0</v>
      </c>
      <c r="I71" s="53">
        <f t="shared" si="6"/>
        <v>0</v>
      </c>
      <c r="J71" s="53">
        <f t="shared" si="6"/>
        <v>0</v>
      </c>
      <c r="K71" s="8"/>
    </row>
    <row r="72" spans="1:11" ht="19.5" x14ac:dyDescent="0.25">
      <c r="A72" s="9" t="s">
        <v>58</v>
      </c>
      <c r="B72" s="43">
        <f t="shared" si="1"/>
        <v>37</v>
      </c>
      <c r="C72" s="86" t="s">
        <v>87</v>
      </c>
      <c r="D72" s="49">
        <v>580.79999999999995</v>
      </c>
      <c r="E72" s="49">
        <v>1055.5999999999999</v>
      </c>
      <c r="F72" s="49">
        <f>G72+H72+I72+J72</f>
        <v>0</v>
      </c>
      <c r="G72" s="48"/>
      <c r="H72" s="48"/>
      <c r="I72" s="48"/>
      <c r="J72" s="48"/>
      <c r="K72" s="48"/>
    </row>
    <row r="73" spans="1:11" ht="19.5" x14ac:dyDescent="0.25">
      <c r="A73" s="9" t="s">
        <v>60</v>
      </c>
      <c r="B73" s="43">
        <f t="shared" si="1"/>
        <v>38</v>
      </c>
      <c r="C73" s="86" t="s">
        <v>88</v>
      </c>
      <c r="D73" s="49">
        <v>163.80000000000001</v>
      </c>
      <c r="E73" s="49">
        <v>298</v>
      </c>
      <c r="F73" s="49">
        <f>G73+H73+I73+J73</f>
        <v>0</v>
      </c>
      <c r="G73" s="48"/>
      <c r="H73" s="48"/>
      <c r="I73" s="48"/>
      <c r="J73" s="48"/>
      <c r="K73" s="48"/>
    </row>
    <row r="74" spans="1:11" ht="19.5" x14ac:dyDescent="0.25">
      <c r="A74" s="9" t="s">
        <v>62</v>
      </c>
      <c r="B74" s="43">
        <f t="shared" si="1"/>
        <v>39</v>
      </c>
      <c r="C74" s="86" t="s">
        <v>89</v>
      </c>
      <c r="D74" s="49"/>
      <c r="E74" s="49"/>
      <c r="F74" s="49">
        <f t="shared" ref="F74" si="7">F75+F76+F77+F78+F79</f>
        <v>0</v>
      </c>
      <c r="G74" s="49"/>
      <c r="H74" s="49"/>
      <c r="I74" s="49"/>
      <c r="J74" s="49"/>
      <c r="K74" s="48"/>
    </row>
    <row r="75" spans="1:11" ht="18.75" x14ac:dyDescent="0.25">
      <c r="A75" s="10" t="s">
        <v>278</v>
      </c>
      <c r="B75" s="43">
        <f t="shared" si="1"/>
        <v>40</v>
      </c>
      <c r="C75" s="11" t="s">
        <v>279</v>
      </c>
      <c r="D75" s="48"/>
      <c r="E75" s="48"/>
      <c r="F75" s="48">
        <f>G75+H75+I75+J75</f>
        <v>0</v>
      </c>
      <c r="G75" s="48"/>
      <c r="H75" s="48"/>
      <c r="I75" s="48"/>
      <c r="J75" s="48"/>
      <c r="K75" s="48"/>
    </row>
    <row r="76" spans="1:11" ht="18.75" x14ac:dyDescent="0.25">
      <c r="A76" s="10" t="s">
        <v>280</v>
      </c>
      <c r="B76" s="43">
        <f t="shared" si="1"/>
        <v>41</v>
      </c>
      <c r="C76" s="11" t="s">
        <v>281</v>
      </c>
      <c r="D76" s="48"/>
      <c r="E76" s="48"/>
      <c r="F76" s="48">
        <f t="shared" ref="F76:F81" si="8">G76+H76+I76+J76</f>
        <v>0</v>
      </c>
      <c r="G76" s="48"/>
      <c r="H76" s="48"/>
      <c r="I76" s="48"/>
      <c r="J76" s="48"/>
      <c r="K76" s="48"/>
    </row>
    <row r="77" spans="1:11" ht="18.75" x14ac:dyDescent="0.25">
      <c r="A77" s="10" t="s">
        <v>282</v>
      </c>
      <c r="B77" s="43">
        <f t="shared" si="1"/>
        <v>42</v>
      </c>
      <c r="C77" s="11" t="s">
        <v>283</v>
      </c>
      <c r="D77" s="48"/>
      <c r="E77" s="48"/>
      <c r="F77" s="48">
        <f t="shared" si="8"/>
        <v>0</v>
      </c>
      <c r="G77" s="48"/>
      <c r="H77" s="48"/>
      <c r="I77" s="48"/>
      <c r="J77" s="48"/>
      <c r="K77" s="48"/>
    </row>
    <row r="78" spans="1:11" ht="37.5" x14ac:dyDescent="0.25">
      <c r="A78" s="10" t="s">
        <v>284</v>
      </c>
      <c r="B78" s="43">
        <f t="shared" si="1"/>
        <v>43</v>
      </c>
      <c r="C78" s="11" t="s">
        <v>285</v>
      </c>
      <c r="D78" s="48"/>
      <c r="E78" s="48"/>
      <c r="F78" s="48">
        <f t="shared" si="8"/>
        <v>0</v>
      </c>
      <c r="G78" s="48"/>
      <c r="H78" s="48"/>
      <c r="I78" s="48"/>
      <c r="J78" s="48"/>
      <c r="K78" s="48"/>
    </row>
    <row r="79" spans="1:11" ht="18.75" x14ac:dyDescent="0.25">
      <c r="A79" s="10" t="s">
        <v>111</v>
      </c>
      <c r="B79" s="43">
        <f t="shared" si="1"/>
        <v>44</v>
      </c>
      <c r="C79" s="11" t="s">
        <v>286</v>
      </c>
      <c r="D79" s="48"/>
      <c r="E79" s="48"/>
      <c r="F79" s="48">
        <f t="shared" si="8"/>
        <v>0</v>
      </c>
      <c r="G79" s="48"/>
      <c r="H79" s="48"/>
      <c r="I79" s="48"/>
      <c r="J79" s="48"/>
      <c r="K79" s="48"/>
    </row>
    <row r="80" spans="1:11" ht="19.5" x14ac:dyDescent="0.25">
      <c r="A80" s="9" t="s">
        <v>64</v>
      </c>
      <c r="B80" s="43">
        <f t="shared" si="1"/>
        <v>45</v>
      </c>
      <c r="C80" s="86" t="s">
        <v>90</v>
      </c>
      <c r="D80" s="49"/>
      <c r="E80" s="49"/>
      <c r="F80" s="49">
        <f t="shared" si="8"/>
        <v>0</v>
      </c>
      <c r="G80" s="48"/>
      <c r="H80" s="48"/>
      <c r="I80" s="48"/>
      <c r="J80" s="48"/>
      <c r="K80" s="48"/>
    </row>
    <row r="81" spans="1:11" ht="19.5" x14ac:dyDescent="0.25">
      <c r="A81" s="9" t="s">
        <v>66</v>
      </c>
      <c r="B81" s="43">
        <f t="shared" si="1"/>
        <v>46</v>
      </c>
      <c r="C81" s="86" t="s">
        <v>91</v>
      </c>
      <c r="D81" s="49"/>
      <c r="E81" s="49"/>
      <c r="F81" s="49">
        <f t="shared" si="8"/>
        <v>0</v>
      </c>
      <c r="G81" s="48"/>
      <c r="H81" s="48"/>
      <c r="I81" s="48"/>
      <c r="J81" s="48"/>
      <c r="K81" s="48"/>
    </row>
    <row r="82" spans="1:11" ht="19.5" x14ac:dyDescent="0.25">
      <c r="A82" s="9" t="s">
        <v>68</v>
      </c>
      <c r="B82" s="43">
        <f t="shared" si="1"/>
        <v>47</v>
      </c>
      <c r="C82" s="86" t="s">
        <v>92</v>
      </c>
      <c r="D82" s="49"/>
      <c r="E82" s="49"/>
      <c r="F82" s="49">
        <f t="shared" ref="F82" si="9">F84+F85+F86+F87+F88+F89+F90+F91+F92+F83</f>
        <v>0</v>
      </c>
      <c r="G82" s="49"/>
      <c r="H82" s="49"/>
      <c r="I82" s="49"/>
      <c r="J82" s="49"/>
      <c r="K82" s="48"/>
    </row>
    <row r="83" spans="1:11" ht="18.75" x14ac:dyDescent="0.25">
      <c r="A83" s="54" t="s">
        <v>93</v>
      </c>
      <c r="B83" s="43">
        <f t="shared" si="1"/>
        <v>48</v>
      </c>
      <c r="C83" s="11" t="s">
        <v>94</v>
      </c>
      <c r="D83" s="48"/>
      <c r="E83" s="48"/>
      <c r="F83" s="48">
        <f>G83+H83+I83+J83</f>
        <v>0</v>
      </c>
      <c r="G83" s="48"/>
      <c r="H83" s="48"/>
      <c r="I83" s="48"/>
      <c r="J83" s="48"/>
      <c r="K83" s="48"/>
    </row>
    <row r="84" spans="1:11" ht="18.75" x14ac:dyDescent="0.25">
      <c r="A84" s="54" t="s">
        <v>95</v>
      </c>
      <c r="B84" s="43">
        <f t="shared" si="1"/>
        <v>49</v>
      </c>
      <c r="C84" s="11" t="s">
        <v>96</v>
      </c>
      <c r="D84" s="48"/>
      <c r="E84" s="48"/>
      <c r="F84" s="48">
        <f t="shared" ref="F84:F97" si="10">G84+H84+I84+J84</f>
        <v>0</v>
      </c>
      <c r="G84" s="48"/>
      <c r="H84" s="48"/>
      <c r="I84" s="48"/>
      <c r="J84" s="48"/>
      <c r="K84" s="48"/>
    </row>
    <row r="85" spans="1:11" ht="18.75" x14ac:dyDescent="0.25">
      <c r="A85" s="54" t="s">
        <v>97</v>
      </c>
      <c r="B85" s="43">
        <f t="shared" si="1"/>
        <v>50</v>
      </c>
      <c r="C85" s="11" t="s">
        <v>98</v>
      </c>
      <c r="D85" s="48"/>
      <c r="E85" s="48"/>
      <c r="F85" s="48">
        <f t="shared" si="10"/>
        <v>0</v>
      </c>
      <c r="G85" s="48"/>
      <c r="H85" s="48"/>
      <c r="I85" s="48"/>
      <c r="J85" s="48"/>
      <c r="K85" s="48"/>
    </row>
    <row r="86" spans="1:11" ht="18.75" x14ac:dyDescent="0.25">
      <c r="A86" s="54" t="s">
        <v>99</v>
      </c>
      <c r="B86" s="43">
        <f t="shared" si="1"/>
        <v>51</v>
      </c>
      <c r="C86" s="11" t="s">
        <v>100</v>
      </c>
      <c r="D86" s="48"/>
      <c r="E86" s="48"/>
      <c r="F86" s="48">
        <f t="shared" si="10"/>
        <v>0</v>
      </c>
      <c r="G86" s="48"/>
      <c r="H86" s="48"/>
      <c r="I86" s="48"/>
      <c r="J86" s="48"/>
      <c r="K86" s="48"/>
    </row>
    <row r="87" spans="1:11" ht="18.75" x14ac:dyDescent="0.25">
      <c r="A87" s="54" t="s">
        <v>101</v>
      </c>
      <c r="B87" s="43">
        <f t="shared" si="1"/>
        <v>52</v>
      </c>
      <c r="C87" s="11" t="s">
        <v>102</v>
      </c>
      <c r="D87" s="48"/>
      <c r="E87" s="48"/>
      <c r="F87" s="48">
        <f t="shared" si="10"/>
        <v>0</v>
      </c>
      <c r="G87" s="48"/>
      <c r="H87" s="48"/>
      <c r="I87" s="48"/>
      <c r="J87" s="48"/>
      <c r="K87" s="48"/>
    </row>
    <row r="88" spans="1:11" ht="33" x14ac:dyDescent="0.25">
      <c r="A88" s="54" t="s">
        <v>103</v>
      </c>
      <c r="B88" s="43">
        <f t="shared" si="1"/>
        <v>53</v>
      </c>
      <c r="C88" s="11" t="s">
        <v>104</v>
      </c>
      <c r="D88" s="48"/>
      <c r="E88" s="48"/>
      <c r="F88" s="48">
        <f t="shared" si="10"/>
        <v>0</v>
      </c>
      <c r="G88" s="48"/>
      <c r="H88" s="48"/>
      <c r="I88" s="48"/>
      <c r="J88" s="48"/>
      <c r="K88" s="48"/>
    </row>
    <row r="89" spans="1:11" ht="18.75" x14ac:dyDescent="0.25">
      <c r="A89" s="54" t="s">
        <v>105</v>
      </c>
      <c r="B89" s="43">
        <f t="shared" si="1"/>
        <v>54</v>
      </c>
      <c r="C89" s="11" t="s">
        <v>106</v>
      </c>
      <c r="D89" s="48"/>
      <c r="E89" s="48"/>
      <c r="F89" s="48">
        <f t="shared" si="10"/>
        <v>0</v>
      </c>
      <c r="G89" s="48"/>
      <c r="H89" s="48"/>
      <c r="I89" s="48"/>
      <c r="J89" s="48"/>
      <c r="K89" s="48"/>
    </row>
    <row r="90" spans="1:11" ht="18.75" x14ac:dyDescent="0.25">
      <c r="A90" s="54" t="s">
        <v>107</v>
      </c>
      <c r="B90" s="43">
        <f t="shared" si="1"/>
        <v>55</v>
      </c>
      <c r="C90" s="11" t="s">
        <v>108</v>
      </c>
      <c r="D90" s="48"/>
      <c r="E90" s="48"/>
      <c r="F90" s="48">
        <f t="shared" si="10"/>
        <v>0</v>
      </c>
      <c r="G90" s="48"/>
      <c r="H90" s="48"/>
      <c r="I90" s="48"/>
      <c r="J90" s="48"/>
      <c r="K90" s="48"/>
    </row>
    <row r="91" spans="1:11" ht="18.75" x14ac:dyDescent="0.25">
      <c r="A91" s="54" t="s">
        <v>109</v>
      </c>
      <c r="B91" s="43">
        <f t="shared" si="1"/>
        <v>56</v>
      </c>
      <c r="C91" s="11" t="s">
        <v>110</v>
      </c>
      <c r="D91" s="48"/>
      <c r="E91" s="48"/>
      <c r="F91" s="48">
        <f t="shared" si="10"/>
        <v>0</v>
      </c>
      <c r="G91" s="48"/>
      <c r="H91" s="48"/>
      <c r="I91" s="48"/>
      <c r="J91" s="48"/>
      <c r="K91" s="48"/>
    </row>
    <row r="92" spans="1:11" ht="18.75" x14ac:dyDescent="0.25">
      <c r="A92" s="54" t="s">
        <v>111</v>
      </c>
      <c r="B92" s="43">
        <f t="shared" si="1"/>
        <v>57</v>
      </c>
      <c r="C92" s="11" t="s">
        <v>112</v>
      </c>
      <c r="D92" s="48"/>
      <c r="E92" s="48"/>
      <c r="F92" s="48">
        <f t="shared" si="10"/>
        <v>0</v>
      </c>
      <c r="G92" s="48"/>
      <c r="H92" s="48"/>
      <c r="I92" s="48"/>
      <c r="J92" s="48"/>
      <c r="K92" s="48"/>
    </row>
    <row r="93" spans="1:11" ht="19.5" x14ac:dyDescent="0.25">
      <c r="A93" s="9" t="s">
        <v>70</v>
      </c>
      <c r="B93" s="43">
        <f t="shared" si="1"/>
        <v>58</v>
      </c>
      <c r="C93" s="86" t="s">
        <v>113</v>
      </c>
      <c r="D93" s="49"/>
      <c r="E93" s="49"/>
      <c r="F93" s="49">
        <f>G93+H93+I93+J93</f>
        <v>0</v>
      </c>
      <c r="G93" s="48"/>
      <c r="H93" s="48"/>
      <c r="I93" s="48"/>
      <c r="J93" s="48"/>
      <c r="K93" s="48"/>
    </row>
    <row r="94" spans="1:11" ht="19.5" x14ac:dyDescent="0.25">
      <c r="A94" s="9" t="s">
        <v>72</v>
      </c>
      <c r="B94" s="43">
        <f t="shared" si="1"/>
        <v>59</v>
      </c>
      <c r="C94" s="86" t="s">
        <v>114</v>
      </c>
      <c r="D94" s="49"/>
      <c r="E94" s="49"/>
      <c r="F94" s="49">
        <f t="shared" si="10"/>
        <v>0</v>
      </c>
      <c r="G94" s="48"/>
      <c r="H94" s="48"/>
      <c r="I94" s="48"/>
      <c r="J94" s="48"/>
      <c r="K94" s="48"/>
    </row>
    <row r="95" spans="1:11" ht="19.5" x14ac:dyDescent="0.25">
      <c r="A95" s="9" t="s">
        <v>74</v>
      </c>
      <c r="B95" s="43">
        <f t="shared" si="1"/>
        <v>60</v>
      </c>
      <c r="C95" s="86" t="s">
        <v>115</v>
      </c>
      <c r="D95" s="49"/>
      <c r="E95" s="49"/>
      <c r="F95" s="49">
        <f t="shared" si="10"/>
        <v>0</v>
      </c>
      <c r="G95" s="48"/>
      <c r="H95" s="48"/>
      <c r="I95" s="48"/>
      <c r="J95" s="48"/>
      <c r="K95" s="48"/>
    </row>
    <row r="96" spans="1:11" ht="19.5" x14ac:dyDescent="0.25">
      <c r="A96" s="9" t="s">
        <v>76</v>
      </c>
      <c r="B96" s="43">
        <f t="shared" si="1"/>
        <v>61</v>
      </c>
      <c r="C96" s="86" t="s">
        <v>116</v>
      </c>
      <c r="D96" s="49"/>
      <c r="E96" s="49"/>
      <c r="F96" s="49">
        <f t="shared" si="10"/>
        <v>0</v>
      </c>
      <c r="G96" s="48"/>
      <c r="H96" s="48"/>
      <c r="I96" s="48"/>
      <c r="J96" s="48"/>
      <c r="K96" s="48"/>
    </row>
    <row r="97" spans="1:11" ht="19.5" x14ac:dyDescent="0.25">
      <c r="A97" s="9" t="s">
        <v>117</v>
      </c>
      <c r="B97" s="43">
        <f t="shared" si="1"/>
        <v>62</v>
      </c>
      <c r="C97" s="86" t="s">
        <v>118</v>
      </c>
      <c r="D97" s="49"/>
      <c r="E97" s="49"/>
      <c r="F97" s="49">
        <f t="shared" si="10"/>
        <v>0</v>
      </c>
      <c r="G97" s="48"/>
      <c r="H97" s="48"/>
      <c r="I97" s="48"/>
      <c r="J97" s="48"/>
      <c r="K97" s="48"/>
    </row>
    <row r="98" spans="1:11" ht="18.75" x14ac:dyDescent="0.25">
      <c r="A98" s="6" t="s">
        <v>119</v>
      </c>
      <c r="B98" s="40">
        <f>B97+1</f>
        <v>63</v>
      </c>
      <c r="C98" s="7">
        <v>1130</v>
      </c>
      <c r="D98" s="55">
        <f>D99+D100+D101+D102+D103+D104+D121+D122+D123+D126</f>
        <v>8652.7999999999993</v>
      </c>
      <c r="E98" s="55">
        <f t="shared" ref="E98:J98" si="11">E99+E100+E101+E102+E103+E104+E121+E122+E123+E126+E124</f>
        <v>20390</v>
      </c>
      <c r="F98" s="55">
        <f t="shared" si="11"/>
        <v>21285.100000000002</v>
      </c>
      <c r="G98" s="55">
        <f t="shared" si="11"/>
        <v>2644.0000000000005</v>
      </c>
      <c r="H98" s="55">
        <f t="shared" si="11"/>
        <v>6213.7000000000007</v>
      </c>
      <c r="I98" s="55">
        <f t="shared" si="11"/>
        <v>6213.7</v>
      </c>
      <c r="J98" s="55">
        <f t="shared" si="11"/>
        <v>6213.7000000000007</v>
      </c>
      <c r="K98" s="8"/>
    </row>
    <row r="99" spans="1:11" ht="18.75" x14ac:dyDescent="0.25">
      <c r="A99" s="9" t="s">
        <v>58</v>
      </c>
      <c r="B99" s="43">
        <f t="shared" si="1"/>
        <v>64</v>
      </c>
      <c r="C99" s="86" t="s">
        <v>120</v>
      </c>
      <c r="D99" s="48">
        <v>6519</v>
      </c>
      <c r="E99" s="48">
        <v>15996</v>
      </c>
      <c r="F99" s="56">
        <f>G99+H99+I99+J99</f>
        <v>16879.8</v>
      </c>
      <c r="G99" s="56">
        <v>1991.7</v>
      </c>
      <c r="H99" s="56">
        <v>4962.7</v>
      </c>
      <c r="I99" s="56">
        <v>4962.7</v>
      </c>
      <c r="J99" s="56">
        <v>4962.7</v>
      </c>
      <c r="K99" s="48"/>
    </row>
    <row r="100" spans="1:11" ht="18.75" x14ac:dyDescent="0.25">
      <c r="A100" s="9" t="s">
        <v>60</v>
      </c>
      <c r="B100" s="43">
        <f t="shared" si="1"/>
        <v>65</v>
      </c>
      <c r="C100" s="86" t="s">
        <v>121</v>
      </c>
      <c r="D100" s="48">
        <v>1516</v>
      </c>
      <c r="E100" s="48">
        <v>3453.2</v>
      </c>
      <c r="F100" s="48">
        <f t="shared" ref="F100:F126" si="12">G100+H100+I100+J100</f>
        <v>3731.7</v>
      </c>
      <c r="G100" s="48">
        <v>458.7</v>
      </c>
      <c r="H100" s="48">
        <v>1091</v>
      </c>
      <c r="I100" s="48">
        <v>1091</v>
      </c>
      <c r="J100" s="48">
        <v>1091</v>
      </c>
      <c r="K100" s="48"/>
    </row>
    <row r="101" spans="1:11" ht="18.75" x14ac:dyDescent="0.25">
      <c r="A101" s="9" t="s">
        <v>62</v>
      </c>
      <c r="B101" s="43">
        <f t="shared" ref="B101:B128" si="13">B100+1</f>
        <v>66</v>
      </c>
      <c r="C101" s="86" t="s">
        <v>122</v>
      </c>
      <c r="D101" s="48">
        <v>53.8</v>
      </c>
      <c r="E101" s="48">
        <v>108</v>
      </c>
      <c r="F101" s="48">
        <f t="shared" si="12"/>
        <v>75</v>
      </c>
      <c r="G101" s="48">
        <v>30</v>
      </c>
      <c r="H101" s="48">
        <v>15</v>
      </c>
      <c r="I101" s="48">
        <v>15</v>
      </c>
      <c r="J101" s="48">
        <v>15</v>
      </c>
      <c r="K101" s="48"/>
    </row>
    <row r="102" spans="1:11" ht="18.75" x14ac:dyDescent="0.25">
      <c r="A102" s="9" t="s">
        <v>64</v>
      </c>
      <c r="B102" s="43">
        <f t="shared" si="13"/>
        <v>67</v>
      </c>
      <c r="C102" s="86" t="s">
        <v>123</v>
      </c>
      <c r="D102" s="48">
        <v>293.39999999999998</v>
      </c>
      <c r="E102" s="48">
        <v>460</v>
      </c>
      <c r="F102" s="48">
        <f t="shared" si="12"/>
        <v>260.7</v>
      </c>
      <c r="G102" s="48">
        <v>69.900000000000006</v>
      </c>
      <c r="H102" s="48">
        <v>63.6</v>
      </c>
      <c r="I102" s="48">
        <v>63.6</v>
      </c>
      <c r="J102" s="48">
        <v>63.6</v>
      </c>
      <c r="K102" s="48"/>
    </row>
    <row r="103" spans="1:11" ht="18.75" x14ac:dyDescent="0.25">
      <c r="A103" s="9" t="s">
        <v>66</v>
      </c>
      <c r="B103" s="43">
        <f t="shared" si="13"/>
        <v>68</v>
      </c>
      <c r="C103" s="86" t="s">
        <v>124</v>
      </c>
      <c r="D103" s="48"/>
      <c r="E103" s="48"/>
      <c r="F103" s="48">
        <f t="shared" si="12"/>
        <v>0</v>
      </c>
      <c r="G103" s="48"/>
      <c r="H103" s="48"/>
      <c r="I103" s="48"/>
      <c r="J103" s="48"/>
      <c r="K103" s="48"/>
    </row>
    <row r="104" spans="1:11" ht="18.75" x14ac:dyDescent="0.25">
      <c r="A104" s="9" t="s">
        <v>68</v>
      </c>
      <c r="B104" s="43">
        <f t="shared" si="13"/>
        <v>69</v>
      </c>
      <c r="C104" s="86" t="s">
        <v>125</v>
      </c>
      <c r="D104" s="12">
        <v>166.9</v>
      </c>
      <c r="E104" s="12">
        <f>E105+E106+E107+E108+E109+E110+E111+E112+E113+E114</f>
        <v>220.8</v>
      </c>
      <c r="F104" s="48">
        <f>G104+H104+I104+J104</f>
        <v>240</v>
      </c>
      <c r="G104" s="48">
        <f>G105+G106+G107+G108+G109+G110+G111+G112+G113+G114+G115+G116+G117+G118+G119+G120</f>
        <v>74.999999999999986</v>
      </c>
      <c r="H104" s="48">
        <f t="shared" ref="H104:J104" si="14">H105+H106+H107+H108+H109+H110+H111+H112+H113+H114+H115+H116+H117+H118+H119+H120</f>
        <v>55.000000000000007</v>
      </c>
      <c r="I104" s="48">
        <f t="shared" si="14"/>
        <v>54.999999999999993</v>
      </c>
      <c r="J104" s="48">
        <f t="shared" si="14"/>
        <v>55</v>
      </c>
      <c r="K104" s="48"/>
    </row>
    <row r="105" spans="1:11" ht="18.75" x14ac:dyDescent="0.25">
      <c r="A105" s="91" t="s">
        <v>306</v>
      </c>
      <c r="B105" s="43">
        <f t="shared" si="13"/>
        <v>70</v>
      </c>
      <c r="C105" s="11" t="s">
        <v>307</v>
      </c>
      <c r="D105" s="48"/>
      <c r="E105" s="48"/>
      <c r="F105" s="48">
        <f t="shared" si="12"/>
        <v>2.2000000000000002</v>
      </c>
      <c r="G105" s="48"/>
      <c r="H105" s="48">
        <v>2.2000000000000002</v>
      </c>
      <c r="I105" s="48"/>
      <c r="J105" s="48"/>
      <c r="K105" s="48"/>
    </row>
    <row r="106" spans="1:11" ht="18.75" x14ac:dyDescent="0.25">
      <c r="A106" s="91" t="s">
        <v>308</v>
      </c>
      <c r="B106" s="43">
        <f t="shared" si="13"/>
        <v>71</v>
      </c>
      <c r="C106" s="11" t="s">
        <v>309</v>
      </c>
      <c r="D106" s="48"/>
      <c r="E106" s="48">
        <v>98</v>
      </c>
      <c r="F106" s="48">
        <f t="shared" si="12"/>
        <v>30.599999999999994</v>
      </c>
      <c r="G106" s="48">
        <v>12.2</v>
      </c>
      <c r="H106" s="48">
        <v>6.1</v>
      </c>
      <c r="I106" s="48">
        <v>6.2</v>
      </c>
      <c r="J106" s="48">
        <v>6.1</v>
      </c>
      <c r="K106" s="48"/>
    </row>
    <row r="107" spans="1:11" ht="18.75" x14ac:dyDescent="0.25">
      <c r="A107" s="91" t="s">
        <v>310</v>
      </c>
      <c r="B107" s="43">
        <f t="shared" si="13"/>
        <v>72</v>
      </c>
      <c r="C107" s="11" t="s">
        <v>311</v>
      </c>
      <c r="D107" s="48"/>
      <c r="E107" s="48"/>
      <c r="F107" s="48">
        <f t="shared" si="12"/>
        <v>19</v>
      </c>
      <c r="G107" s="48">
        <v>11</v>
      </c>
      <c r="H107" s="48"/>
      <c r="I107" s="48">
        <v>8</v>
      </c>
      <c r="J107" s="48"/>
      <c r="K107" s="48"/>
    </row>
    <row r="108" spans="1:11" ht="18.75" x14ac:dyDescent="0.25">
      <c r="A108" s="91" t="s">
        <v>312</v>
      </c>
      <c r="B108" s="43">
        <f t="shared" si="13"/>
        <v>73</v>
      </c>
      <c r="C108" s="11" t="s">
        <v>313</v>
      </c>
      <c r="D108" s="48"/>
      <c r="E108" s="48">
        <v>98</v>
      </c>
      <c r="F108" s="48">
        <f t="shared" si="12"/>
        <v>50.7</v>
      </c>
      <c r="G108" s="48">
        <v>14.7</v>
      </c>
      <c r="H108" s="48">
        <v>12</v>
      </c>
      <c r="I108" s="48">
        <v>12</v>
      </c>
      <c r="J108" s="48">
        <v>12</v>
      </c>
      <c r="K108" s="48"/>
    </row>
    <row r="109" spans="1:11" ht="18.75" x14ac:dyDescent="0.25">
      <c r="A109" s="91" t="s">
        <v>314</v>
      </c>
      <c r="B109" s="43">
        <f t="shared" si="13"/>
        <v>74</v>
      </c>
      <c r="C109" s="11" t="s">
        <v>315</v>
      </c>
      <c r="D109" s="48"/>
      <c r="E109" s="48">
        <v>20.399999999999999</v>
      </c>
      <c r="F109" s="48">
        <f t="shared" si="12"/>
        <v>16.899999999999999</v>
      </c>
      <c r="G109" s="48">
        <v>3.9</v>
      </c>
      <c r="H109" s="48">
        <v>3.9</v>
      </c>
      <c r="I109" s="48">
        <v>5.2</v>
      </c>
      <c r="J109" s="48">
        <v>3.9</v>
      </c>
      <c r="K109" s="48"/>
    </row>
    <row r="110" spans="1:11" ht="18.75" x14ac:dyDescent="0.25">
      <c r="A110" s="91" t="s">
        <v>316</v>
      </c>
      <c r="B110" s="43">
        <f t="shared" si="13"/>
        <v>75</v>
      </c>
      <c r="C110" s="11" t="s">
        <v>317</v>
      </c>
      <c r="D110" s="48"/>
      <c r="E110" s="48">
        <v>4.4000000000000004</v>
      </c>
      <c r="F110" s="48">
        <f t="shared" si="12"/>
        <v>8.8000000000000007</v>
      </c>
      <c r="G110" s="48"/>
      <c r="H110" s="48">
        <v>4.4000000000000004</v>
      </c>
      <c r="I110" s="48"/>
      <c r="J110" s="48">
        <v>4.4000000000000004</v>
      </c>
      <c r="K110" s="48"/>
    </row>
    <row r="111" spans="1:11" ht="18.75" x14ac:dyDescent="0.25">
      <c r="A111" s="91" t="s">
        <v>318</v>
      </c>
      <c r="B111" s="43">
        <f t="shared" si="13"/>
        <v>76</v>
      </c>
      <c r="C111" s="11" t="s">
        <v>319</v>
      </c>
      <c r="D111" s="48"/>
      <c r="E111" s="48"/>
      <c r="F111" s="48">
        <f t="shared" si="12"/>
        <v>4</v>
      </c>
      <c r="G111" s="48"/>
      <c r="H111" s="48">
        <v>2</v>
      </c>
      <c r="I111" s="48"/>
      <c r="J111" s="48">
        <v>2</v>
      </c>
      <c r="K111" s="48"/>
    </row>
    <row r="112" spans="1:11" ht="18.75" x14ac:dyDescent="0.25">
      <c r="A112" s="91" t="s">
        <v>320</v>
      </c>
      <c r="B112" s="43">
        <f t="shared" si="13"/>
        <v>77</v>
      </c>
      <c r="C112" s="11" t="s">
        <v>321</v>
      </c>
      <c r="D112" s="48"/>
      <c r="E112" s="48"/>
      <c r="F112" s="48">
        <f t="shared" si="12"/>
        <v>1.6</v>
      </c>
      <c r="G112" s="48">
        <v>0.8</v>
      </c>
      <c r="H112" s="48"/>
      <c r="I112" s="48">
        <v>0.8</v>
      </c>
      <c r="J112" s="48"/>
      <c r="K112" s="48"/>
    </row>
    <row r="113" spans="1:11" ht="18.75" x14ac:dyDescent="0.25">
      <c r="A113" s="91" t="s">
        <v>322</v>
      </c>
      <c r="B113" s="43">
        <f t="shared" si="13"/>
        <v>78</v>
      </c>
      <c r="C113" s="11" t="s">
        <v>323</v>
      </c>
      <c r="D113" s="48"/>
      <c r="E113" s="48"/>
      <c r="F113" s="48">
        <f t="shared" si="12"/>
        <v>33.800000000000004</v>
      </c>
      <c r="G113" s="48">
        <v>9.5</v>
      </c>
      <c r="H113" s="48">
        <v>8.1</v>
      </c>
      <c r="I113" s="48">
        <v>8.1</v>
      </c>
      <c r="J113" s="48">
        <v>8.1</v>
      </c>
      <c r="K113" s="48"/>
    </row>
    <row r="114" spans="1:11" ht="18.75" x14ac:dyDescent="0.25">
      <c r="A114" s="91" t="s">
        <v>324</v>
      </c>
      <c r="B114" s="43">
        <f t="shared" si="13"/>
        <v>79</v>
      </c>
      <c r="C114" s="11" t="s">
        <v>325</v>
      </c>
      <c r="D114" s="48"/>
      <c r="E114" s="48"/>
      <c r="F114" s="48">
        <f t="shared" si="12"/>
        <v>13.8</v>
      </c>
      <c r="G114" s="48">
        <v>6.2</v>
      </c>
      <c r="H114" s="48">
        <v>3.7</v>
      </c>
      <c r="I114" s="48"/>
      <c r="J114" s="48">
        <v>3.9</v>
      </c>
      <c r="K114" s="48"/>
    </row>
    <row r="115" spans="1:11" ht="18.75" x14ac:dyDescent="0.25">
      <c r="A115" s="91" t="s">
        <v>326</v>
      </c>
      <c r="B115" s="43">
        <f>B114+1</f>
        <v>80</v>
      </c>
      <c r="C115" s="11" t="s">
        <v>327</v>
      </c>
      <c r="D115" s="48"/>
      <c r="E115" s="48"/>
      <c r="F115" s="48">
        <f t="shared" si="12"/>
        <v>24</v>
      </c>
      <c r="G115" s="48">
        <v>5</v>
      </c>
      <c r="H115" s="48">
        <v>5</v>
      </c>
      <c r="I115" s="48">
        <v>7</v>
      </c>
      <c r="J115" s="48">
        <v>7</v>
      </c>
      <c r="K115" s="48"/>
    </row>
    <row r="116" spans="1:11" ht="18.75" x14ac:dyDescent="0.25">
      <c r="A116" s="91" t="s">
        <v>328</v>
      </c>
      <c r="B116" s="43">
        <f t="shared" si="13"/>
        <v>81</v>
      </c>
      <c r="C116" s="11" t="s">
        <v>329</v>
      </c>
      <c r="D116" s="48"/>
      <c r="E116" s="48"/>
      <c r="F116" s="48">
        <f t="shared" si="12"/>
        <v>9</v>
      </c>
      <c r="G116" s="48">
        <v>2.2999999999999998</v>
      </c>
      <c r="H116" s="48">
        <v>2.2000000000000002</v>
      </c>
      <c r="I116" s="48">
        <v>2.2999999999999998</v>
      </c>
      <c r="J116" s="48">
        <v>2.2000000000000002</v>
      </c>
      <c r="K116" s="48"/>
    </row>
    <row r="117" spans="1:11" ht="18.75" x14ac:dyDescent="0.25">
      <c r="A117" s="91" t="s">
        <v>330</v>
      </c>
      <c r="B117" s="43">
        <f t="shared" si="13"/>
        <v>82</v>
      </c>
      <c r="C117" s="11" t="s">
        <v>331</v>
      </c>
      <c r="D117" s="48"/>
      <c r="E117" s="48"/>
      <c r="F117" s="48">
        <f t="shared" si="12"/>
        <v>9.7000000000000011</v>
      </c>
      <c r="G117" s="48">
        <v>2.5</v>
      </c>
      <c r="H117" s="48">
        <v>2.4</v>
      </c>
      <c r="I117" s="48">
        <v>2.4</v>
      </c>
      <c r="J117" s="48">
        <v>2.4</v>
      </c>
      <c r="K117" s="48"/>
    </row>
    <row r="118" spans="1:11" ht="18.75" x14ac:dyDescent="0.25">
      <c r="A118" s="91" t="s">
        <v>332</v>
      </c>
      <c r="B118" s="43">
        <f t="shared" si="13"/>
        <v>83</v>
      </c>
      <c r="C118" s="11" t="s">
        <v>333</v>
      </c>
      <c r="D118" s="48"/>
      <c r="E118" s="48"/>
      <c r="F118" s="48">
        <f t="shared" si="12"/>
        <v>8</v>
      </c>
      <c r="G118" s="48">
        <v>2</v>
      </c>
      <c r="H118" s="48">
        <v>2</v>
      </c>
      <c r="I118" s="48">
        <v>2</v>
      </c>
      <c r="J118" s="48">
        <v>2</v>
      </c>
      <c r="K118" s="48"/>
    </row>
    <row r="119" spans="1:11" ht="18.75" x14ac:dyDescent="0.25">
      <c r="A119" s="91" t="s">
        <v>334</v>
      </c>
      <c r="B119" s="43">
        <f t="shared" si="13"/>
        <v>84</v>
      </c>
      <c r="C119" s="11" t="s">
        <v>335</v>
      </c>
      <c r="D119" s="48"/>
      <c r="E119" s="48"/>
      <c r="F119" s="48">
        <f t="shared" si="12"/>
        <v>3.8</v>
      </c>
      <c r="G119" s="48">
        <v>3.8</v>
      </c>
      <c r="H119" s="48"/>
      <c r="I119" s="48"/>
      <c r="J119" s="48"/>
      <c r="K119" s="48"/>
    </row>
    <row r="120" spans="1:11" ht="18.75" x14ac:dyDescent="0.25">
      <c r="A120" s="91" t="s">
        <v>336</v>
      </c>
      <c r="B120" s="43">
        <f t="shared" si="13"/>
        <v>85</v>
      </c>
      <c r="C120" s="11" t="s">
        <v>337</v>
      </c>
      <c r="D120" s="48"/>
      <c r="E120" s="48"/>
      <c r="F120" s="48">
        <f t="shared" si="12"/>
        <v>4.0999999999999996</v>
      </c>
      <c r="G120" s="48">
        <v>1.1000000000000001</v>
      </c>
      <c r="H120" s="48">
        <v>1</v>
      </c>
      <c r="I120" s="48">
        <v>1</v>
      </c>
      <c r="J120" s="48">
        <v>1</v>
      </c>
      <c r="K120" s="48"/>
    </row>
    <row r="121" spans="1:11" ht="18.75" x14ac:dyDescent="0.25">
      <c r="A121" s="9" t="s">
        <v>70</v>
      </c>
      <c r="B121" s="43">
        <f t="shared" si="13"/>
        <v>86</v>
      </c>
      <c r="C121" s="86" t="s">
        <v>126</v>
      </c>
      <c r="D121" s="48"/>
      <c r="E121" s="48"/>
      <c r="F121" s="48">
        <f t="shared" si="12"/>
        <v>0</v>
      </c>
      <c r="G121" s="48"/>
      <c r="H121" s="48"/>
      <c r="I121" s="48"/>
      <c r="J121" s="48"/>
      <c r="K121" s="48"/>
    </row>
    <row r="122" spans="1:11" ht="18.75" x14ac:dyDescent="0.25">
      <c r="A122" s="9" t="s">
        <v>72</v>
      </c>
      <c r="B122" s="43">
        <f t="shared" si="13"/>
        <v>87</v>
      </c>
      <c r="C122" s="86" t="s">
        <v>127</v>
      </c>
      <c r="D122" s="48">
        <v>14.3</v>
      </c>
      <c r="E122" s="48">
        <v>12</v>
      </c>
      <c r="F122" s="48">
        <f t="shared" si="12"/>
        <v>39.799999999999997</v>
      </c>
      <c r="G122" s="48">
        <v>9.9</v>
      </c>
      <c r="H122" s="48">
        <v>10</v>
      </c>
      <c r="I122" s="48">
        <v>9.9</v>
      </c>
      <c r="J122" s="48">
        <v>10</v>
      </c>
      <c r="K122" s="48"/>
    </row>
    <row r="123" spans="1:11" ht="18.75" x14ac:dyDescent="0.25">
      <c r="A123" s="9" t="s">
        <v>74</v>
      </c>
      <c r="B123" s="43">
        <f t="shared" si="13"/>
        <v>88</v>
      </c>
      <c r="C123" s="86" t="s">
        <v>128</v>
      </c>
      <c r="D123" s="48"/>
      <c r="E123" s="48"/>
      <c r="F123" s="48">
        <f t="shared" si="12"/>
        <v>0</v>
      </c>
      <c r="G123" s="48"/>
      <c r="H123" s="48"/>
      <c r="I123" s="48"/>
      <c r="J123" s="48"/>
      <c r="K123" s="48"/>
    </row>
    <row r="124" spans="1:11" ht="18.75" x14ac:dyDescent="0.25">
      <c r="A124" s="9" t="s">
        <v>287</v>
      </c>
      <c r="B124" s="43">
        <f t="shared" si="13"/>
        <v>89</v>
      </c>
      <c r="C124" s="86" t="s">
        <v>129</v>
      </c>
      <c r="D124" s="12"/>
      <c r="E124" s="12">
        <f>E125</f>
        <v>16</v>
      </c>
      <c r="F124" s="48">
        <f t="shared" si="12"/>
        <v>11.2</v>
      </c>
      <c r="G124" s="12">
        <f>G125</f>
        <v>2.8</v>
      </c>
      <c r="H124" s="12">
        <f t="shared" ref="H124:J124" si="15">H125</f>
        <v>2.8</v>
      </c>
      <c r="I124" s="12">
        <f t="shared" si="15"/>
        <v>2.8</v>
      </c>
      <c r="J124" s="12">
        <f t="shared" si="15"/>
        <v>2.8</v>
      </c>
      <c r="K124" s="48"/>
    </row>
    <row r="125" spans="1:11" ht="18.75" x14ac:dyDescent="0.25">
      <c r="A125" s="10" t="s">
        <v>146</v>
      </c>
      <c r="B125" s="43">
        <f t="shared" si="13"/>
        <v>90</v>
      </c>
      <c r="C125" s="86" t="s">
        <v>288</v>
      </c>
      <c r="D125" s="48"/>
      <c r="E125" s="48">
        <v>16</v>
      </c>
      <c r="F125" s="48">
        <f t="shared" si="12"/>
        <v>11.2</v>
      </c>
      <c r="G125" s="48">
        <v>2.8</v>
      </c>
      <c r="H125" s="48">
        <v>2.8</v>
      </c>
      <c r="I125" s="48">
        <v>2.8</v>
      </c>
      <c r="J125" s="48">
        <v>2.8</v>
      </c>
      <c r="K125" s="48"/>
    </row>
    <row r="126" spans="1:11" ht="18.75" x14ac:dyDescent="0.25">
      <c r="A126" s="9" t="s">
        <v>338</v>
      </c>
      <c r="B126" s="43">
        <f t="shared" si="13"/>
        <v>91</v>
      </c>
      <c r="C126" s="86" t="s">
        <v>130</v>
      </c>
      <c r="D126" s="48">
        <v>89.4</v>
      </c>
      <c r="E126" s="48">
        <v>124</v>
      </c>
      <c r="F126" s="48">
        <f t="shared" si="12"/>
        <v>46.9</v>
      </c>
      <c r="G126" s="48">
        <v>6</v>
      </c>
      <c r="H126" s="48">
        <v>13.6</v>
      </c>
      <c r="I126" s="48">
        <v>13.7</v>
      </c>
      <c r="J126" s="48">
        <v>13.6</v>
      </c>
      <c r="K126" s="48"/>
    </row>
    <row r="127" spans="1:11" ht="18.75" x14ac:dyDescent="0.25">
      <c r="A127" s="6" t="s">
        <v>289</v>
      </c>
      <c r="B127" s="40">
        <f>B126+1</f>
        <v>92</v>
      </c>
      <c r="C127" s="7">
        <v>1140</v>
      </c>
      <c r="D127" s="8">
        <f>D128+D145+D151</f>
        <v>4417.7999999999993</v>
      </c>
      <c r="E127" s="8">
        <f>E128+E145+E151</f>
        <v>5795.9</v>
      </c>
      <c r="F127" s="8">
        <f t="shared" ref="F127:J127" si="16">F128+F145+F151</f>
        <v>5681.6</v>
      </c>
      <c r="G127" s="8">
        <f t="shared" si="16"/>
        <v>1736.6</v>
      </c>
      <c r="H127" s="8">
        <f t="shared" si="16"/>
        <v>1166.7</v>
      </c>
      <c r="I127" s="8">
        <f t="shared" si="16"/>
        <v>1106.5999999999999</v>
      </c>
      <c r="J127" s="8">
        <f t="shared" si="16"/>
        <v>1671.6999999999998</v>
      </c>
      <c r="K127" s="8"/>
    </row>
    <row r="128" spans="1:11" ht="18.75" x14ac:dyDescent="0.25">
      <c r="A128" s="6" t="s">
        <v>290</v>
      </c>
      <c r="B128" s="40">
        <f t="shared" si="13"/>
        <v>93</v>
      </c>
      <c r="C128" s="7">
        <v>1150</v>
      </c>
      <c r="D128" s="8">
        <f>D129+D130+D131+D132+D133+D134+D141+D142+D143+D144</f>
        <v>2596.6999999999998</v>
      </c>
      <c r="E128" s="8">
        <f>E129+E130+E131+E132+E133+E134+E141+E142+E143</f>
        <v>3568.7</v>
      </c>
      <c r="F128" s="8">
        <f>F129+F130+F131+F132+F133+F134+F141+F142+F143+F144</f>
        <v>4000</v>
      </c>
      <c r="G128" s="8">
        <f t="shared" ref="G128:J128" si="17">G129+G130+G131+G132+G133+G134+G141+G142+G143+G144</f>
        <v>1000</v>
      </c>
      <c r="H128" s="8">
        <f t="shared" si="17"/>
        <v>1000</v>
      </c>
      <c r="I128" s="8">
        <f t="shared" si="17"/>
        <v>1000</v>
      </c>
      <c r="J128" s="8">
        <f t="shared" si="17"/>
        <v>1000</v>
      </c>
      <c r="K128" s="8"/>
    </row>
    <row r="129" spans="1:11" ht="18.75" x14ac:dyDescent="0.25">
      <c r="A129" s="9" t="s">
        <v>58</v>
      </c>
      <c r="B129" s="43">
        <f>B128+1</f>
        <v>94</v>
      </c>
      <c r="C129" s="86" t="s">
        <v>131</v>
      </c>
      <c r="D129" s="48">
        <v>24.6</v>
      </c>
      <c r="E129" s="48">
        <v>60</v>
      </c>
      <c r="F129" s="48">
        <f t="shared" ref="F129:F144" si="18">G129+H129+I129+J129</f>
        <v>0</v>
      </c>
      <c r="G129" s="48"/>
      <c r="H129" s="48"/>
      <c r="I129" s="48"/>
      <c r="J129" s="48"/>
      <c r="K129" s="48"/>
    </row>
    <row r="130" spans="1:11" ht="18.75" x14ac:dyDescent="0.25">
      <c r="A130" s="9" t="s">
        <v>60</v>
      </c>
      <c r="B130" s="43">
        <f t="shared" ref="B130:B193" si="19">B129+1</f>
        <v>95</v>
      </c>
      <c r="C130" s="86" t="s">
        <v>132</v>
      </c>
      <c r="D130" s="48">
        <v>6.9</v>
      </c>
      <c r="E130" s="48">
        <v>11.4</v>
      </c>
      <c r="F130" s="48">
        <f t="shared" si="18"/>
        <v>0</v>
      </c>
      <c r="G130" s="48"/>
      <c r="H130" s="48"/>
      <c r="I130" s="48"/>
      <c r="J130" s="48"/>
      <c r="K130" s="48"/>
    </row>
    <row r="131" spans="1:11" ht="18.75" x14ac:dyDescent="0.25">
      <c r="A131" s="9" t="s">
        <v>62</v>
      </c>
      <c r="B131" s="43">
        <f t="shared" si="19"/>
        <v>96</v>
      </c>
      <c r="C131" s="86" t="s">
        <v>133</v>
      </c>
      <c r="D131" s="48">
        <v>25</v>
      </c>
      <c r="E131" s="48">
        <v>23.4</v>
      </c>
      <c r="F131" s="48">
        <f t="shared" si="18"/>
        <v>0</v>
      </c>
      <c r="G131" s="48"/>
      <c r="H131" s="48"/>
      <c r="I131" s="48"/>
      <c r="J131" s="48"/>
      <c r="K131" s="48"/>
    </row>
    <row r="132" spans="1:11" ht="18.75" x14ac:dyDescent="0.25">
      <c r="A132" s="9" t="s">
        <v>64</v>
      </c>
      <c r="B132" s="43">
        <f t="shared" si="19"/>
        <v>97</v>
      </c>
      <c r="C132" s="86" t="s">
        <v>134</v>
      </c>
      <c r="D132" s="48"/>
      <c r="E132" s="48"/>
      <c r="F132" s="48">
        <f t="shared" si="18"/>
        <v>0</v>
      </c>
      <c r="G132" s="48"/>
      <c r="H132" s="48"/>
      <c r="I132" s="48"/>
      <c r="J132" s="48"/>
      <c r="K132" s="48"/>
    </row>
    <row r="133" spans="1:11" ht="18.75" x14ac:dyDescent="0.25">
      <c r="A133" s="9" t="s">
        <v>66</v>
      </c>
      <c r="B133" s="43">
        <f t="shared" si="19"/>
        <v>98</v>
      </c>
      <c r="C133" s="86" t="s">
        <v>135</v>
      </c>
      <c r="D133" s="48"/>
      <c r="E133" s="48"/>
      <c r="F133" s="48">
        <f t="shared" si="18"/>
        <v>0</v>
      </c>
      <c r="G133" s="48"/>
      <c r="H133" s="48"/>
      <c r="I133" s="48"/>
      <c r="J133" s="48"/>
      <c r="K133" s="48"/>
    </row>
    <row r="134" spans="1:11" ht="18.75" x14ac:dyDescent="0.25">
      <c r="A134" s="9" t="s">
        <v>68</v>
      </c>
      <c r="B134" s="43">
        <f t="shared" si="19"/>
        <v>99</v>
      </c>
      <c r="C134" s="86" t="s">
        <v>136</v>
      </c>
      <c r="D134" s="12">
        <v>50</v>
      </c>
      <c r="E134" s="12">
        <f>E135+E136+E137+E139+E138+E140</f>
        <v>45.899999999999991</v>
      </c>
      <c r="F134" s="48">
        <f t="shared" si="18"/>
        <v>0</v>
      </c>
      <c r="G134" s="48"/>
      <c r="H134" s="48"/>
      <c r="I134" s="48"/>
      <c r="J134" s="48"/>
      <c r="K134" s="48"/>
    </row>
    <row r="135" spans="1:11" ht="18.75" x14ac:dyDescent="0.25">
      <c r="A135" s="91" t="s">
        <v>328</v>
      </c>
      <c r="B135" s="43">
        <f t="shared" si="19"/>
        <v>100</v>
      </c>
      <c r="C135" s="86" t="s">
        <v>339</v>
      </c>
      <c r="D135" s="48"/>
      <c r="E135" s="48">
        <v>9</v>
      </c>
      <c r="F135" s="48">
        <f t="shared" si="18"/>
        <v>0</v>
      </c>
      <c r="G135" s="48"/>
      <c r="H135" s="48"/>
      <c r="I135" s="48"/>
      <c r="J135" s="48"/>
      <c r="K135" s="48"/>
    </row>
    <row r="136" spans="1:11" ht="18.75" x14ac:dyDescent="0.25">
      <c r="A136" s="91" t="s">
        <v>330</v>
      </c>
      <c r="B136" s="43">
        <f t="shared" si="19"/>
        <v>101</v>
      </c>
      <c r="C136" s="86" t="s">
        <v>340</v>
      </c>
      <c r="D136" s="48"/>
      <c r="E136" s="48">
        <v>9.6999999999999993</v>
      </c>
      <c r="F136" s="48">
        <f t="shared" si="18"/>
        <v>0</v>
      </c>
      <c r="G136" s="48"/>
      <c r="H136" s="48"/>
      <c r="I136" s="48"/>
      <c r="J136" s="48"/>
      <c r="K136" s="48"/>
    </row>
    <row r="137" spans="1:11" ht="18.75" x14ac:dyDescent="0.25">
      <c r="A137" s="91" t="s">
        <v>332</v>
      </c>
      <c r="B137" s="43">
        <f t="shared" si="19"/>
        <v>102</v>
      </c>
      <c r="C137" s="86" t="s">
        <v>341</v>
      </c>
      <c r="D137" s="48"/>
      <c r="E137" s="48">
        <v>5.6</v>
      </c>
      <c r="F137" s="48">
        <f t="shared" si="18"/>
        <v>0</v>
      </c>
      <c r="G137" s="48"/>
      <c r="H137" s="48"/>
      <c r="I137" s="48"/>
      <c r="J137" s="48"/>
      <c r="K137" s="48"/>
    </row>
    <row r="138" spans="1:11" ht="18.75" x14ac:dyDescent="0.25">
      <c r="A138" s="91" t="s">
        <v>334</v>
      </c>
      <c r="B138" s="43">
        <f t="shared" si="19"/>
        <v>103</v>
      </c>
      <c r="C138" s="86" t="s">
        <v>342</v>
      </c>
      <c r="D138" s="48"/>
      <c r="E138" s="48">
        <v>2.9</v>
      </c>
      <c r="F138" s="48">
        <f t="shared" si="18"/>
        <v>0</v>
      </c>
      <c r="G138" s="48"/>
      <c r="H138" s="48"/>
      <c r="I138" s="48"/>
      <c r="J138" s="48"/>
      <c r="K138" s="48"/>
    </row>
    <row r="139" spans="1:11" ht="18.75" x14ac:dyDescent="0.25">
      <c r="A139" s="91" t="s">
        <v>336</v>
      </c>
      <c r="B139" s="43">
        <f t="shared" si="19"/>
        <v>104</v>
      </c>
      <c r="C139" s="86" t="s">
        <v>343</v>
      </c>
      <c r="D139" s="48"/>
      <c r="E139" s="48">
        <v>4</v>
      </c>
      <c r="F139" s="48">
        <f t="shared" si="18"/>
        <v>0</v>
      </c>
      <c r="G139" s="48"/>
      <c r="H139" s="48"/>
      <c r="I139" s="48"/>
      <c r="J139" s="48"/>
      <c r="K139" s="48"/>
    </row>
    <row r="140" spans="1:11" ht="18.75" x14ac:dyDescent="0.25">
      <c r="A140" s="91" t="s">
        <v>344</v>
      </c>
      <c r="B140" s="43">
        <f t="shared" si="19"/>
        <v>105</v>
      </c>
      <c r="C140" s="86" t="s">
        <v>345</v>
      </c>
      <c r="D140" s="48"/>
      <c r="E140" s="48">
        <v>14.7</v>
      </c>
      <c r="F140" s="48">
        <f t="shared" si="18"/>
        <v>0</v>
      </c>
      <c r="G140" s="48"/>
      <c r="H140" s="48"/>
      <c r="I140" s="48"/>
      <c r="J140" s="48"/>
      <c r="K140" s="48"/>
    </row>
    <row r="141" spans="1:11" ht="18.75" x14ac:dyDescent="0.25">
      <c r="A141" s="9" t="s">
        <v>70</v>
      </c>
      <c r="B141" s="43">
        <f t="shared" si="19"/>
        <v>106</v>
      </c>
      <c r="C141" s="86" t="s">
        <v>291</v>
      </c>
      <c r="D141" s="48"/>
      <c r="E141" s="48"/>
      <c r="F141" s="48">
        <f t="shared" si="18"/>
        <v>0</v>
      </c>
      <c r="G141" s="48"/>
      <c r="H141" s="48"/>
      <c r="I141" s="48"/>
      <c r="J141" s="48"/>
      <c r="K141" s="48"/>
    </row>
    <row r="142" spans="1:11" ht="18.75" x14ac:dyDescent="0.25">
      <c r="A142" s="9" t="s">
        <v>72</v>
      </c>
      <c r="B142" s="43">
        <f t="shared" si="19"/>
        <v>107</v>
      </c>
      <c r="C142" s="86" t="s">
        <v>137</v>
      </c>
      <c r="D142" s="48">
        <v>25.5</v>
      </c>
      <c r="E142" s="48">
        <v>28</v>
      </c>
      <c r="F142" s="48">
        <f t="shared" si="18"/>
        <v>0</v>
      </c>
      <c r="G142" s="48"/>
      <c r="H142" s="48"/>
      <c r="I142" s="48"/>
      <c r="J142" s="48"/>
      <c r="K142" s="48"/>
    </row>
    <row r="143" spans="1:11" ht="18.75" x14ac:dyDescent="0.25">
      <c r="A143" s="9" t="s">
        <v>74</v>
      </c>
      <c r="B143" s="43">
        <f t="shared" si="19"/>
        <v>108</v>
      </c>
      <c r="C143" s="86" t="s">
        <v>138</v>
      </c>
      <c r="D143" s="48">
        <v>2464.6999999999998</v>
      </c>
      <c r="E143" s="48">
        <v>3400</v>
      </c>
      <c r="F143" s="48">
        <f t="shared" si="18"/>
        <v>4000</v>
      </c>
      <c r="G143" s="48">
        <v>1000</v>
      </c>
      <c r="H143" s="48">
        <v>1000</v>
      </c>
      <c r="I143" s="48">
        <v>1000</v>
      </c>
      <c r="J143" s="48">
        <v>1000</v>
      </c>
      <c r="K143" s="48"/>
    </row>
    <row r="144" spans="1:11" ht="18.75" x14ac:dyDescent="0.25">
      <c r="A144" s="9" t="s">
        <v>76</v>
      </c>
      <c r="B144" s="43">
        <f t="shared" si="19"/>
        <v>109</v>
      </c>
      <c r="C144" s="86" t="s">
        <v>139</v>
      </c>
      <c r="D144" s="48"/>
      <c r="E144" s="48"/>
      <c r="F144" s="48">
        <f t="shared" si="18"/>
        <v>0</v>
      </c>
      <c r="G144" s="48"/>
      <c r="H144" s="48"/>
      <c r="I144" s="48"/>
      <c r="J144" s="48"/>
      <c r="K144" s="48"/>
    </row>
    <row r="145" spans="1:11" ht="18.75" x14ac:dyDescent="0.25">
      <c r="A145" s="6" t="s">
        <v>287</v>
      </c>
      <c r="B145" s="40">
        <f t="shared" si="19"/>
        <v>110</v>
      </c>
      <c r="C145" s="7">
        <v>1160</v>
      </c>
      <c r="D145" s="8">
        <f>D146+D147+D148+D149+D150</f>
        <v>1022.1</v>
      </c>
      <c r="E145" s="8">
        <f t="shared" ref="E145:J145" si="20">E146+E147+E148+E149+E150</f>
        <v>1017.2</v>
      </c>
      <c r="F145" s="8">
        <f t="shared" si="20"/>
        <v>1681.6</v>
      </c>
      <c r="G145" s="8">
        <f t="shared" si="20"/>
        <v>736.6</v>
      </c>
      <c r="H145" s="8">
        <f t="shared" si="20"/>
        <v>166.70000000000002</v>
      </c>
      <c r="I145" s="8">
        <f t="shared" si="20"/>
        <v>106.60000000000001</v>
      </c>
      <c r="J145" s="8">
        <f t="shared" si="20"/>
        <v>671.69999999999993</v>
      </c>
      <c r="K145" s="8"/>
    </row>
    <row r="146" spans="1:11" ht="18.75" x14ac:dyDescent="0.25">
      <c r="A146" s="10" t="s">
        <v>140</v>
      </c>
      <c r="B146" s="43">
        <f t="shared" si="19"/>
        <v>111</v>
      </c>
      <c r="C146" s="11" t="s">
        <v>141</v>
      </c>
      <c r="D146" s="48"/>
      <c r="E146" s="48"/>
      <c r="F146" s="48">
        <f>G146+H146+I146+J146</f>
        <v>0</v>
      </c>
      <c r="G146" s="48"/>
      <c r="H146" s="48"/>
      <c r="I146" s="48"/>
      <c r="J146" s="48"/>
      <c r="K146" s="48"/>
    </row>
    <row r="147" spans="1:11" ht="18.75" x14ac:dyDescent="0.25">
      <c r="A147" s="10" t="s">
        <v>142</v>
      </c>
      <c r="B147" s="43">
        <f t="shared" si="19"/>
        <v>112</v>
      </c>
      <c r="C147" s="11" t="s">
        <v>143</v>
      </c>
      <c r="D147" s="48">
        <v>13</v>
      </c>
      <c r="E147" s="48">
        <v>15.5</v>
      </c>
      <c r="F147" s="48">
        <f t="shared" ref="F147:F150" si="21">G147+H147+I147+J147</f>
        <v>13</v>
      </c>
      <c r="G147" s="48">
        <v>3.2</v>
      </c>
      <c r="H147" s="48">
        <v>3.3</v>
      </c>
      <c r="I147" s="48">
        <v>3.2</v>
      </c>
      <c r="J147" s="48">
        <v>3.3</v>
      </c>
      <c r="K147" s="48"/>
    </row>
    <row r="148" spans="1:11" ht="18.75" x14ac:dyDescent="0.25">
      <c r="A148" s="10" t="s">
        <v>144</v>
      </c>
      <c r="B148" s="43">
        <f t="shared" si="19"/>
        <v>113</v>
      </c>
      <c r="C148" s="11" t="s">
        <v>145</v>
      </c>
      <c r="D148" s="48">
        <v>999.6</v>
      </c>
      <c r="E148" s="48">
        <v>989.5</v>
      </c>
      <c r="F148" s="48">
        <f t="shared" si="21"/>
        <v>1655</v>
      </c>
      <c r="G148" s="48">
        <v>730</v>
      </c>
      <c r="H148" s="48">
        <v>160</v>
      </c>
      <c r="I148" s="48">
        <v>100</v>
      </c>
      <c r="J148" s="48">
        <v>665</v>
      </c>
      <c r="K148" s="48"/>
    </row>
    <row r="149" spans="1:11" ht="18.75" x14ac:dyDescent="0.25">
      <c r="A149" s="10" t="s">
        <v>146</v>
      </c>
      <c r="B149" s="43">
        <f t="shared" si="19"/>
        <v>114</v>
      </c>
      <c r="C149" s="11" t="s">
        <v>147</v>
      </c>
      <c r="D149" s="48"/>
      <c r="E149" s="48"/>
      <c r="F149" s="48">
        <f t="shared" si="21"/>
        <v>0</v>
      </c>
      <c r="G149" s="48"/>
      <c r="H149" s="48"/>
      <c r="I149" s="48"/>
      <c r="J149" s="48"/>
      <c r="K149" s="48"/>
    </row>
    <row r="150" spans="1:11" ht="37.5" x14ac:dyDescent="0.25">
      <c r="A150" s="10" t="s">
        <v>148</v>
      </c>
      <c r="B150" s="43">
        <f t="shared" si="19"/>
        <v>115</v>
      </c>
      <c r="C150" s="11" t="s">
        <v>149</v>
      </c>
      <c r="D150" s="48">
        <v>9.5</v>
      </c>
      <c r="E150" s="48">
        <v>12.2</v>
      </c>
      <c r="F150" s="48">
        <f t="shared" si="21"/>
        <v>13.6</v>
      </c>
      <c r="G150" s="48">
        <v>3.4</v>
      </c>
      <c r="H150" s="48">
        <v>3.4</v>
      </c>
      <c r="I150" s="48">
        <v>3.4</v>
      </c>
      <c r="J150" s="48">
        <v>3.4</v>
      </c>
      <c r="K150" s="48"/>
    </row>
    <row r="151" spans="1:11" ht="18.75" x14ac:dyDescent="0.25">
      <c r="A151" s="6" t="s">
        <v>150</v>
      </c>
      <c r="B151" s="40">
        <f t="shared" si="19"/>
        <v>116</v>
      </c>
      <c r="C151" s="7">
        <v>1170</v>
      </c>
      <c r="D151" s="8">
        <f>D152+D153+D154</f>
        <v>799</v>
      </c>
      <c r="E151" s="8">
        <f t="shared" ref="E151:I151" si="22">E152+E153+E154</f>
        <v>1210</v>
      </c>
      <c r="F151" s="8">
        <f t="shared" si="22"/>
        <v>0</v>
      </c>
      <c r="G151" s="8">
        <f t="shared" si="22"/>
        <v>0</v>
      </c>
      <c r="H151" s="8">
        <f t="shared" si="22"/>
        <v>0</v>
      </c>
      <c r="I151" s="8">
        <f t="shared" si="22"/>
        <v>0</v>
      </c>
      <c r="J151" s="8">
        <f>J152+J153+J154</f>
        <v>0</v>
      </c>
      <c r="K151" s="8"/>
    </row>
    <row r="152" spans="1:11" ht="18.75" x14ac:dyDescent="0.25">
      <c r="A152" s="10" t="s">
        <v>80</v>
      </c>
      <c r="B152" s="43">
        <f t="shared" si="19"/>
        <v>117</v>
      </c>
      <c r="C152" s="11" t="s">
        <v>151</v>
      </c>
      <c r="D152" s="48"/>
      <c r="E152" s="48">
        <v>810</v>
      </c>
      <c r="F152" s="48">
        <f>G152+H152+I152+J152</f>
        <v>0</v>
      </c>
      <c r="G152" s="48"/>
      <c r="H152" s="48"/>
      <c r="I152" s="48"/>
      <c r="J152" s="48"/>
      <c r="K152" s="48"/>
    </row>
    <row r="153" spans="1:11" ht="18.75" x14ac:dyDescent="0.25">
      <c r="A153" s="10" t="s">
        <v>82</v>
      </c>
      <c r="B153" s="43">
        <f t="shared" si="19"/>
        <v>118</v>
      </c>
      <c r="C153" s="11" t="s">
        <v>152</v>
      </c>
      <c r="D153" s="48">
        <v>799</v>
      </c>
      <c r="E153" s="48">
        <v>400</v>
      </c>
      <c r="F153" s="48">
        <f t="shared" ref="F153:F154" si="23">G153+H153+I153+J153</f>
        <v>0</v>
      </c>
      <c r="G153" s="48"/>
      <c r="H153" s="48"/>
      <c r="I153" s="48"/>
      <c r="J153" s="48"/>
      <c r="K153" s="48"/>
    </row>
    <row r="154" spans="1:11" ht="18.75" x14ac:dyDescent="0.25">
      <c r="A154" s="10" t="s">
        <v>84</v>
      </c>
      <c r="B154" s="43">
        <f t="shared" si="19"/>
        <v>119</v>
      </c>
      <c r="C154" s="11" t="s">
        <v>153</v>
      </c>
      <c r="D154" s="48"/>
      <c r="E154" s="48"/>
      <c r="F154" s="48">
        <f t="shared" si="23"/>
        <v>0</v>
      </c>
      <c r="G154" s="48"/>
      <c r="H154" s="48"/>
      <c r="I154" s="48"/>
      <c r="J154" s="48"/>
      <c r="K154" s="48"/>
    </row>
    <row r="155" spans="1:11" ht="18.75" x14ac:dyDescent="0.25">
      <c r="A155" s="9" t="s">
        <v>154</v>
      </c>
      <c r="B155" s="43">
        <f t="shared" si="19"/>
        <v>120</v>
      </c>
      <c r="C155" s="86">
        <v>1180</v>
      </c>
      <c r="D155" s="12"/>
      <c r="E155" s="12"/>
      <c r="F155" s="12"/>
      <c r="G155" s="12"/>
      <c r="H155" s="12"/>
      <c r="I155" s="12"/>
      <c r="J155" s="12"/>
      <c r="K155" s="12"/>
    </row>
    <row r="156" spans="1:11" ht="37.5" x14ac:dyDescent="0.25">
      <c r="A156" s="9" t="s">
        <v>155</v>
      </c>
      <c r="B156" s="43">
        <f t="shared" si="19"/>
        <v>121</v>
      </c>
      <c r="C156" s="86">
        <v>1190</v>
      </c>
      <c r="D156" s="12">
        <v>1.1000000000000001</v>
      </c>
      <c r="E156" s="12">
        <v>1.1000000000000001</v>
      </c>
      <c r="F156" s="12">
        <v>99.6</v>
      </c>
      <c r="G156" s="12"/>
      <c r="H156" s="12"/>
      <c r="I156" s="12"/>
      <c r="J156" s="12"/>
      <c r="K156" s="12"/>
    </row>
    <row r="157" spans="1:11" ht="40.5" x14ac:dyDescent="0.25">
      <c r="A157" s="3" t="s">
        <v>156</v>
      </c>
      <c r="B157" s="40">
        <f t="shared" si="19"/>
        <v>122</v>
      </c>
      <c r="C157" s="4">
        <v>1200</v>
      </c>
      <c r="D157" s="57"/>
      <c r="E157" s="57"/>
      <c r="F157" s="8"/>
      <c r="G157" s="5"/>
      <c r="H157" s="5"/>
      <c r="I157" s="5"/>
      <c r="J157" s="5"/>
      <c r="K157" s="5"/>
    </row>
    <row r="158" spans="1:11" ht="20.25" x14ac:dyDescent="0.25">
      <c r="A158" s="3" t="s">
        <v>157</v>
      </c>
      <c r="B158" s="40">
        <f t="shared" si="19"/>
        <v>123</v>
      </c>
      <c r="C158" s="4">
        <v>1210</v>
      </c>
      <c r="D158" s="57">
        <f>D36</f>
        <v>13816.699999999999</v>
      </c>
      <c r="E158" s="57">
        <f>E36</f>
        <v>27547.5</v>
      </c>
      <c r="F158" s="57">
        <f>G158+H158+I158+J158</f>
        <v>26966.699999999997</v>
      </c>
      <c r="G158" s="57">
        <f>G36</f>
        <v>4380.6000000000004</v>
      </c>
      <c r="H158" s="57">
        <f>H36</f>
        <v>7380.4</v>
      </c>
      <c r="I158" s="57">
        <f>I36</f>
        <v>7320.3</v>
      </c>
      <c r="J158" s="57">
        <f>J36</f>
        <v>7885.4</v>
      </c>
      <c r="K158" s="5"/>
    </row>
    <row r="159" spans="1:11" ht="20.25" x14ac:dyDescent="0.25">
      <c r="A159" s="3" t="s">
        <v>158</v>
      </c>
      <c r="B159" s="40">
        <f t="shared" si="19"/>
        <v>124</v>
      </c>
      <c r="C159" s="4">
        <v>1220</v>
      </c>
      <c r="D159" s="57">
        <f>D55</f>
        <v>13815.199999999999</v>
      </c>
      <c r="E159" s="57">
        <f>E55</f>
        <v>27539.5</v>
      </c>
      <c r="F159" s="57">
        <f>G159+H159+I159+J159</f>
        <v>26966.7</v>
      </c>
      <c r="G159" s="57">
        <f>G55</f>
        <v>4380.6000000000004</v>
      </c>
      <c r="H159" s="57">
        <f>H55</f>
        <v>7380.4000000000005</v>
      </c>
      <c r="I159" s="57">
        <f>I55</f>
        <v>7320.2999999999993</v>
      </c>
      <c r="J159" s="57">
        <f>J55</f>
        <v>7885.4000000000005</v>
      </c>
      <c r="K159" s="5"/>
    </row>
    <row r="160" spans="1:11" ht="20.25" x14ac:dyDescent="0.25">
      <c r="A160" s="3" t="s">
        <v>159</v>
      </c>
      <c r="B160" s="40">
        <f t="shared" si="19"/>
        <v>125</v>
      </c>
      <c r="C160" s="4">
        <v>1230</v>
      </c>
      <c r="D160" s="57">
        <f>D158-D159</f>
        <v>1.5</v>
      </c>
      <c r="E160" s="57">
        <f t="shared" ref="E160:J160" si="24">E158-E159</f>
        <v>8</v>
      </c>
      <c r="F160" s="57">
        <f>F158-F159</f>
        <v>0</v>
      </c>
      <c r="G160" s="57">
        <f>G158-G159</f>
        <v>0</v>
      </c>
      <c r="H160" s="57">
        <f t="shared" si="24"/>
        <v>0</v>
      </c>
      <c r="I160" s="57">
        <f t="shared" si="24"/>
        <v>0</v>
      </c>
      <c r="J160" s="57">
        <f t="shared" si="24"/>
        <v>0</v>
      </c>
      <c r="K160" s="5"/>
    </row>
    <row r="161" spans="1:11" ht="20.25" x14ac:dyDescent="0.25">
      <c r="A161" s="3" t="s">
        <v>160</v>
      </c>
      <c r="B161" s="40">
        <f t="shared" si="19"/>
        <v>126</v>
      </c>
      <c r="C161" s="4">
        <v>2000</v>
      </c>
      <c r="D161" s="57">
        <f>D163+D162</f>
        <v>0</v>
      </c>
      <c r="E161" s="57">
        <f>E163+E162</f>
        <v>0</v>
      </c>
      <c r="F161" s="8"/>
      <c r="G161" s="5"/>
      <c r="H161" s="5"/>
      <c r="I161" s="5"/>
      <c r="J161" s="5"/>
      <c r="K161" s="5"/>
    </row>
    <row r="162" spans="1:11" ht="37.5" x14ac:dyDescent="0.25">
      <c r="A162" s="9" t="s">
        <v>161</v>
      </c>
      <c r="B162" s="43">
        <f t="shared" si="19"/>
        <v>127</v>
      </c>
      <c r="C162" s="86">
        <v>2010</v>
      </c>
      <c r="D162" s="12"/>
      <c r="E162" s="12"/>
      <c r="F162" s="12"/>
      <c r="G162" s="12"/>
      <c r="H162" s="12"/>
      <c r="I162" s="12"/>
      <c r="J162" s="12"/>
      <c r="K162" s="12"/>
    </row>
    <row r="163" spans="1:11" ht="37.5" x14ac:dyDescent="0.25">
      <c r="A163" s="9" t="s">
        <v>162</v>
      </c>
      <c r="B163" s="43">
        <f t="shared" si="19"/>
        <v>128</v>
      </c>
      <c r="C163" s="86">
        <v>2020</v>
      </c>
      <c r="D163" s="12"/>
      <c r="E163" s="12"/>
      <c r="F163" s="12"/>
      <c r="G163" s="12"/>
      <c r="H163" s="12"/>
      <c r="I163" s="12"/>
      <c r="J163" s="12"/>
      <c r="K163" s="12"/>
    </row>
    <row r="164" spans="1:11" ht="18.75" x14ac:dyDescent="0.25">
      <c r="A164" s="9" t="s">
        <v>163</v>
      </c>
      <c r="B164" s="43">
        <f t="shared" si="19"/>
        <v>129</v>
      </c>
      <c r="C164" s="86">
        <v>2030</v>
      </c>
      <c r="D164" s="12"/>
      <c r="E164" s="12"/>
      <c r="F164" s="12"/>
      <c r="G164" s="12"/>
      <c r="H164" s="12"/>
      <c r="I164" s="12"/>
      <c r="J164" s="12"/>
      <c r="K164" s="12"/>
    </row>
    <row r="165" spans="1:11" ht="18.75" x14ac:dyDescent="0.25">
      <c r="A165" s="9" t="s">
        <v>164</v>
      </c>
      <c r="B165" s="43">
        <f t="shared" si="19"/>
        <v>130</v>
      </c>
      <c r="C165" s="86">
        <v>2040</v>
      </c>
      <c r="D165" s="12"/>
      <c r="E165" s="12"/>
      <c r="F165" s="12"/>
      <c r="G165" s="12"/>
      <c r="H165" s="12"/>
      <c r="I165" s="12"/>
      <c r="J165" s="12"/>
      <c r="K165" s="12"/>
    </row>
    <row r="166" spans="1:11" ht="20.25" x14ac:dyDescent="0.25">
      <c r="A166" s="42" t="s">
        <v>165</v>
      </c>
      <c r="B166" s="43">
        <f t="shared" si="19"/>
        <v>131</v>
      </c>
      <c r="C166" s="44">
        <v>3000</v>
      </c>
      <c r="D166" s="45"/>
      <c r="E166" s="45"/>
      <c r="F166" s="12"/>
      <c r="G166" s="45"/>
      <c r="H166" s="45"/>
      <c r="I166" s="45"/>
      <c r="J166" s="45"/>
      <c r="K166" s="45"/>
    </row>
    <row r="167" spans="1:11" ht="18.75" x14ac:dyDescent="0.25">
      <c r="A167" s="9" t="s">
        <v>166</v>
      </c>
      <c r="B167" s="43">
        <f t="shared" si="19"/>
        <v>132</v>
      </c>
      <c r="C167" s="86">
        <v>3010</v>
      </c>
      <c r="D167" s="12"/>
      <c r="E167" s="48"/>
      <c r="F167" s="12"/>
      <c r="G167" s="12"/>
      <c r="H167" s="12"/>
      <c r="I167" s="12"/>
      <c r="J167" s="12"/>
      <c r="K167" s="12"/>
    </row>
    <row r="168" spans="1:11" ht="37.5" x14ac:dyDescent="0.25">
      <c r="A168" s="9" t="s">
        <v>167</v>
      </c>
      <c r="B168" s="43">
        <f t="shared" si="19"/>
        <v>133</v>
      </c>
      <c r="C168" s="86">
        <v>3020</v>
      </c>
      <c r="D168" s="12"/>
      <c r="E168" s="12"/>
      <c r="F168" s="12"/>
      <c r="G168" s="12"/>
      <c r="H168" s="12"/>
      <c r="I168" s="12"/>
      <c r="J168" s="12"/>
      <c r="K168" s="12"/>
    </row>
    <row r="169" spans="1:11" ht="18.75" x14ac:dyDescent="0.25">
      <c r="A169" s="9" t="s">
        <v>168</v>
      </c>
      <c r="B169" s="43">
        <f t="shared" si="19"/>
        <v>134</v>
      </c>
      <c r="C169" s="86">
        <v>3030</v>
      </c>
      <c r="D169" s="12"/>
      <c r="E169" s="12"/>
      <c r="F169" s="12"/>
      <c r="G169" s="12"/>
      <c r="H169" s="12"/>
      <c r="I169" s="12"/>
      <c r="J169" s="12"/>
      <c r="K169" s="12"/>
    </row>
    <row r="170" spans="1:11" ht="18.75" x14ac:dyDescent="0.25">
      <c r="A170" s="9" t="s">
        <v>169</v>
      </c>
      <c r="B170" s="43">
        <f t="shared" si="19"/>
        <v>135</v>
      </c>
      <c r="C170" s="86" t="s">
        <v>170</v>
      </c>
      <c r="D170" s="12"/>
      <c r="E170" s="12"/>
      <c r="F170" s="12"/>
      <c r="G170" s="12"/>
      <c r="H170" s="12"/>
      <c r="I170" s="12"/>
      <c r="J170" s="12"/>
      <c r="K170" s="12"/>
    </row>
    <row r="171" spans="1:11" ht="18.75" x14ac:dyDescent="0.25">
      <c r="A171" s="9" t="s">
        <v>171</v>
      </c>
      <c r="B171" s="43">
        <f t="shared" si="19"/>
        <v>136</v>
      </c>
      <c r="C171" s="86" t="s">
        <v>172</v>
      </c>
      <c r="D171" s="12"/>
      <c r="E171" s="12"/>
      <c r="F171" s="12"/>
      <c r="G171" s="12"/>
      <c r="H171" s="12"/>
      <c r="I171" s="12"/>
      <c r="J171" s="12"/>
      <c r="K171" s="12"/>
    </row>
    <row r="172" spans="1:11" ht="37.5" x14ac:dyDescent="0.25">
      <c r="A172" s="9" t="s">
        <v>173</v>
      </c>
      <c r="B172" s="43">
        <f t="shared" si="19"/>
        <v>137</v>
      </c>
      <c r="C172" s="86" t="s">
        <v>174</v>
      </c>
      <c r="D172" s="12"/>
      <c r="E172" s="12"/>
      <c r="F172" s="12"/>
      <c r="G172" s="12"/>
      <c r="H172" s="12"/>
      <c r="I172" s="12"/>
      <c r="J172" s="12"/>
      <c r="K172" s="12"/>
    </row>
    <row r="173" spans="1:11" ht="18.75" x14ac:dyDescent="0.25">
      <c r="A173" s="9" t="s">
        <v>175</v>
      </c>
      <c r="B173" s="43">
        <f t="shared" si="19"/>
        <v>138</v>
      </c>
      <c r="C173" s="86" t="s">
        <v>176</v>
      </c>
      <c r="D173" s="12"/>
      <c r="E173" s="12"/>
      <c r="F173" s="12"/>
      <c r="G173" s="12"/>
      <c r="H173" s="12"/>
      <c r="I173" s="12"/>
      <c r="J173" s="12"/>
      <c r="K173" s="12"/>
    </row>
    <row r="174" spans="1:11" ht="37.5" x14ac:dyDescent="0.25">
      <c r="A174" s="9" t="s">
        <v>177</v>
      </c>
      <c r="B174" s="43">
        <f t="shared" si="19"/>
        <v>139</v>
      </c>
      <c r="C174" s="86" t="s">
        <v>178</v>
      </c>
      <c r="D174" s="12"/>
      <c r="E174" s="12"/>
      <c r="F174" s="12"/>
      <c r="G174" s="12"/>
      <c r="H174" s="12"/>
      <c r="I174" s="12"/>
      <c r="J174" s="12"/>
      <c r="K174" s="12"/>
    </row>
    <row r="175" spans="1:11" ht="18.75" x14ac:dyDescent="0.25">
      <c r="A175" s="9" t="s">
        <v>179</v>
      </c>
      <c r="B175" s="43">
        <f t="shared" si="19"/>
        <v>140</v>
      </c>
      <c r="C175" s="86" t="s">
        <v>180</v>
      </c>
      <c r="D175" s="12"/>
      <c r="E175" s="12"/>
      <c r="F175" s="12"/>
      <c r="G175" s="12"/>
      <c r="H175" s="12"/>
      <c r="I175" s="12"/>
      <c r="J175" s="12"/>
      <c r="K175" s="12"/>
    </row>
    <row r="176" spans="1:11" ht="18.75" x14ac:dyDescent="0.25">
      <c r="A176" s="9" t="s">
        <v>181</v>
      </c>
      <c r="B176" s="43">
        <f t="shared" si="19"/>
        <v>141</v>
      </c>
      <c r="C176" s="86">
        <v>3040</v>
      </c>
      <c r="D176" s="58"/>
      <c r="E176" s="58"/>
      <c r="F176" s="12"/>
      <c r="G176" s="58"/>
      <c r="H176" s="58"/>
      <c r="I176" s="58"/>
      <c r="J176" s="58"/>
      <c r="K176" s="58"/>
    </row>
    <row r="177" spans="1:11" ht="20.25" x14ac:dyDescent="0.25">
      <c r="A177" s="3" t="s">
        <v>182</v>
      </c>
      <c r="B177" s="40">
        <f t="shared" si="19"/>
        <v>142</v>
      </c>
      <c r="C177" s="4">
        <v>4000</v>
      </c>
      <c r="D177" s="5"/>
      <c r="E177" s="57"/>
      <c r="F177" s="8"/>
      <c r="G177" s="5"/>
      <c r="H177" s="5"/>
      <c r="I177" s="5"/>
      <c r="J177" s="5"/>
      <c r="K177" s="5"/>
    </row>
    <row r="178" spans="1:11" ht="20.25" x14ac:dyDescent="0.25">
      <c r="A178" s="3" t="s">
        <v>183</v>
      </c>
      <c r="B178" s="40">
        <f t="shared" si="19"/>
        <v>143</v>
      </c>
      <c r="C178" s="4">
        <v>5000</v>
      </c>
      <c r="D178" s="5"/>
      <c r="E178" s="57"/>
      <c r="F178" s="8"/>
      <c r="G178" s="5"/>
      <c r="H178" s="5"/>
      <c r="I178" s="5"/>
      <c r="J178" s="5"/>
      <c r="K178" s="5"/>
    </row>
    <row r="179" spans="1:11" ht="37.5" x14ac:dyDescent="0.25">
      <c r="A179" s="9" t="s">
        <v>184</v>
      </c>
      <c r="B179" s="43">
        <f t="shared" si="19"/>
        <v>144</v>
      </c>
      <c r="C179" s="86">
        <v>5010</v>
      </c>
      <c r="D179" s="12"/>
      <c r="E179" s="12"/>
      <c r="F179" s="12"/>
      <c r="G179" s="12"/>
      <c r="H179" s="12"/>
      <c r="I179" s="12"/>
      <c r="J179" s="12"/>
      <c r="K179" s="12"/>
    </row>
    <row r="180" spans="1:11" ht="18.75" x14ac:dyDescent="0.25">
      <c r="A180" s="9" t="s">
        <v>185</v>
      </c>
      <c r="B180" s="43">
        <f t="shared" si="19"/>
        <v>145</v>
      </c>
      <c r="C180" s="86" t="s">
        <v>186</v>
      </c>
      <c r="D180" s="12"/>
      <c r="E180" s="12"/>
      <c r="F180" s="12"/>
      <c r="G180" s="12"/>
      <c r="H180" s="12"/>
      <c r="I180" s="12"/>
      <c r="J180" s="12"/>
      <c r="K180" s="12"/>
    </row>
    <row r="181" spans="1:11" ht="18.75" x14ac:dyDescent="0.25">
      <c r="A181" s="9" t="s">
        <v>187</v>
      </c>
      <c r="B181" s="43">
        <f t="shared" si="19"/>
        <v>146</v>
      </c>
      <c r="C181" s="86" t="s">
        <v>188</v>
      </c>
      <c r="D181" s="12"/>
      <c r="E181" s="12"/>
      <c r="F181" s="12"/>
      <c r="G181" s="12"/>
      <c r="H181" s="12"/>
      <c r="I181" s="12"/>
      <c r="J181" s="12"/>
      <c r="K181" s="12"/>
    </row>
    <row r="182" spans="1:11" ht="18.75" x14ac:dyDescent="0.25">
      <c r="A182" s="9" t="s">
        <v>189</v>
      </c>
      <c r="B182" s="43">
        <f t="shared" si="19"/>
        <v>147</v>
      </c>
      <c r="C182" s="86" t="s">
        <v>190</v>
      </c>
      <c r="D182" s="12"/>
      <c r="E182" s="12"/>
      <c r="F182" s="12"/>
      <c r="G182" s="12"/>
      <c r="H182" s="12"/>
      <c r="I182" s="12"/>
      <c r="J182" s="12"/>
      <c r="K182" s="12"/>
    </row>
    <row r="183" spans="1:11" ht="18.75" x14ac:dyDescent="0.25">
      <c r="A183" s="9" t="s">
        <v>191</v>
      </c>
      <c r="B183" s="43">
        <f t="shared" si="19"/>
        <v>148</v>
      </c>
      <c r="C183" s="86">
        <v>5020</v>
      </c>
      <c r="D183" s="12"/>
      <c r="E183" s="12"/>
      <c r="F183" s="12"/>
      <c r="G183" s="12"/>
      <c r="H183" s="12"/>
      <c r="I183" s="12"/>
      <c r="J183" s="12"/>
      <c r="K183" s="12"/>
    </row>
    <row r="184" spans="1:11" ht="37.5" x14ac:dyDescent="0.25">
      <c r="A184" s="9" t="s">
        <v>192</v>
      </c>
      <c r="B184" s="43">
        <f t="shared" si="19"/>
        <v>149</v>
      </c>
      <c r="C184" s="86">
        <v>5030</v>
      </c>
      <c r="D184" s="12"/>
      <c r="E184" s="12"/>
      <c r="F184" s="12"/>
      <c r="G184" s="12"/>
      <c r="H184" s="12"/>
      <c r="I184" s="12"/>
      <c r="J184" s="12"/>
      <c r="K184" s="12"/>
    </row>
    <row r="185" spans="1:11" ht="18.75" x14ac:dyDescent="0.25">
      <c r="A185" s="9" t="s">
        <v>185</v>
      </c>
      <c r="B185" s="43">
        <f t="shared" si="19"/>
        <v>150</v>
      </c>
      <c r="C185" s="86" t="s">
        <v>193</v>
      </c>
      <c r="D185" s="12"/>
      <c r="E185" s="12"/>
      <c r="F185" s="12"/>
      <c r="G185" s="12"/>
      <c r="H185" s="12"/>
      <c r="I185" s="12"/>
      <c r="J185" s="12"/>
      <c r="K185" s="12"/>
    </row>
    <row r="186" spans="1:11" ht="18.75" x14ac:dyDescent="0.25">
      <c r="A186" s="9" t="s">
        <v>187</v>
      </c>
      <c r="B186" s="43">
        <f t="shared" si="19"/>
        <v>151</v>
      </c>
      <c r="C186" s="86" t="s">
        <v>194</v>
      </c>
      <c r="D186" s="12"/>
      <c r="E186" s="12"/>
      <c r="F186" s="12"/>
      <c r="G186" s="12"/>
      <c r="H186" s="12"/>
      <c r="I186" s="12"/>
      <c r="J186" s="12"/>
      <c r="K186" s="12"/>
    </row>
    <row r="187" spans="1:11" ht="18.75" x14ac:dyDescent="0.25">
      <c r="A187" s="9" t="s">
        <v>189</v>
      </c>
      <c r="B187" s="43">
        <f t="shared" si="19"/>
        <v>152</v>
      </c>
      <c r="C187" s="86" t="s">
        <v>195</v>
      </c>
      <c r="D187" s="12"/>
      <c r="E187" s="12"/>
      <c r="F187" s="12"/>
      <c r="G187" s="12"/>
      <c r="H187" s="12"/>
      <c r="I187" s="12"/>
      <c r="J187" s="12"/>
      <c r="K187" s="12"/>
    </row>
    <row r="188" spans="1:11" ht="18.75" x14ac:dyDescent="0.25">
      <c r="A188" s="9" t="s">
        <v>196</v>
      </c>
      <c r="B188" s="43">
        <f t="shared" si="19"/>
        <v>153</v>
      </c>
      <c r="C188" s="86">
        <v>5040</v>
      </c>
      <c r="D188" s="12"/>
      <c r="E188" s="12"/>
      <c r="F188" s="12"/>
      <c r="G188" s="12"/>
      <c r="H188" s="12"/>
      <c r="I188" s="12"/>
      <c r="J188" s="12"/>
      <c r="K188" s="12"/>
    </row>
    <row r="189" spans="1:11" ht="20.25" x14ac:dyDescent="0.25">
      <c r="A189" s="3" t="s">
        <v>197</v>
      </c>
      <c r="B189" s="40">
        <f t="shared" si="19"/>
        <v>154</v>
      </c>
      <c r="C189" s="4">
        <v>6000</v>
      </c>
      <c r="D189" s="5"/>
      <c r="E189" s="57"/>
      <c r="F189" s="8"/>
      <c r="G189" s="5"/>
      <c r="H189" s="5"/>
      <c r="I189" s="5"/>
      <c r="J189" s="5"/>
      <c r="K189" s="5"/>
    </row>
    <row r="190" spans="1:11" ht="18.75" x14ac:dyDescent="0.25">
      <c r="A190" s="9" t="s">
        <v>198</v>
      </c>
      <c r="B190" s="43">
        <f t="shared" si="19"/>
        <v>155</v>
      </c>
      <c r="C190" s="86">
        <v>6010</v>
      </c>
      <c r="D190" s="59"/>
      <c r="E190" s="59"/>
      <c r="F190" s="59"/>
      <c r="G190" s="59"/>
      <c r="H190" s="59"/>
      <c r="I190" s="59"/>
      <c r="J190" s="59"/>
      <c r="K190" s="12"/>
    </row>
    <row r="191" spans="1:11" ht="37.5" x14ac:dyDescent="0.25">
      <c r="A191" s="9" t="s">
        <v>199</v>
      </c>
      <c r="B191" s="43">
        <f t="shared" si="19"/>
        <v>156</v>
      </c>
      <c r="C191" s="86">
        <v>6020</v>
      </c>
      <c r="D191" s="59"/>
      <c r="E191" s="59"/>
      <c r="F191" s="59"/>
      <c r="G191" s="59"/>
      <c r="H191" s="59"/>
      <c r="I191" s="59"/>
      <c r="J191" s="59"/>
      <c r="K191" s="12"/>
    </row>
    <row r="192" spans="1:11" ht="56.25" x14ac:dyDescent="0.25">
      <c r="A192" s="9" t="s">
        <v>200</v>
      </c>
      <c r="B192" s="43">
        <f t="shared" si="19"/>
        <v>157</v>
      </c>
      <c r="C192" s="86">
        <v>6030</v>
      </c>
      <c r="D192" s="59"/>
      <c r="E192" s="59"/>
      <c r="F192" s="59"/>
      <c r="G192" s="59"/>
      <c r="H192" s="59"/>
      <c r="I192" s="59"/>
      <c r="J192" s="59"/>
      <c r="K192" s="12"/>
    </row>
    <row r="193" spans="1:11" ht="18.75" x14ac:dyDescent="0.25">
      <c r="A193" s="9" t="s">
        <v>201</v>
      </c>
      <c r="B193" s="43">
        <f t="shared" si="19"/>
        <v>158</v>
      </c>
      <c r="C193" s="86">
        <v>6040</v>
      </c>
      <c r="D193" s="60"/>
      <c r="E193" s="60"/>
      <c r="F193" s="61"/>
      <c r="G193" s="12"/>
      <c r="H193" s="12"/>
      <c r="I193" s="12"/>
      <c r="J193" s="12"/>
      <c r="K193" s="12"/>
    </row>
    <row r="194" spans="1:11" ht="20.25" x14ac:dyDescent="0.25">
      <c r="A194" s="3" t="s">
        <v>202</v>
      </c>
      <c r="B194" s="40">
        <f t="shared" ref="B194:B232" si="25">B193+1</f>
        <v>159</v>
      </c>
      <c r="C194" s="4">
        <v>7000</v>
      </c>
      <c r="D194" s="5"/>
      <c r="E194" s="57"/>
      <c r="F194" s="8"/>
      <c r="G194" s="5"/>
      <c r="H194" s="5"/>
      <c r="I194" s="5"/>
      <c r="J194" s="5"/>
      <c r="K194" s="5"/>
    </row>
    <row r="195" spans="1:11" ht="18.75" x14ac:dyDescent="0.25">
      <c r="A195" s="9" t="s">
        <v>203</v>
      </c>
      <c r="B195" s="43">
        <f t="shared" si="25"/>
        <v>160</v>
      </c>
      <c r="C195" s="86">
        <v>7010</v>
      </c>
      <c r="D195" s="12">
        <v>897.1</v>
      </c>
      <c r="E195" s="12"/>
      <c r="F195" s="12"/>
      <c r="G195" s="12"/>
      <c r="H195" s="12"/>
      <c r="I195" s="12"/>
      <c r="J195" s="12"/>
      <c r="K195" s="12"/>
    </row>
    <row r="196" spans="1:11" ht="18.75" x14ac:dyDescent="0.25">
      <c r="A196" s="9" t="s">
        <v>204</v>
      </c>
      <c r="B196" s="43">
        <f t="shared" si="25"/>
        <v>161</v>
      </c>
      <c r="C196" s="86">
        <v>7020</v>
      </c>
      <c r="D196" s="12">
        <v>138.1</v>
      </c>
      <c r="E196" s="12"/>
      <c r="F196" s="12"/>
      <c r="G196" s="12"/>
      <c r="H196" s="12"/>
      <c r="I196" s="12"/>
      <c r="J196" s="12"/>
      <c r="K196" s="12"/>
    </row>
    <row r="197" spans="1:11" ht="18.75" x14ac:dyDescent="0.25">
      <c r="A197" s="9" t="s">
        <v>205</v>
      </c>
      <c r="B197" s="43">
        <f t="shared" si="25"/>
        <v>162</v>
      </c>
      <c r="C197" s="86">
        <v>7030</v>
      </c>
      <c r="D197" s="12">
        <f>D195+D196</f>
        <v>1035.2</v>
      </c>
      <c r="E197" s="12"/>
      <c r="F197" s="12"/>
      <c r="G197" s="12"/>
      <c r="H197" s="12"/>
      <c r="I197" s="12"/>
      <c r="J197" s="12"/>
      <c r="K197" s="12"/>
    </row>
    <row r="198" spans="1:11" ht="18.75" x14ac:dyDescent="0.25">
      <c r="A198" s="9" t="s">
        <v>206</v>
      </c>
      <c r="B198" s="43">
        <f t="shared" si="25"/>
        <v>163</v>
      </c>
      <c r="C198" s="86">
        <v>7040</v>
      </c>
      <c r="D198" s="12">
        <v>1.3</v>
      </c>
      <c r="E198" s="12"/>
      <c r="F198" s="12"/>
      <c r="G198" s="12"/>
      <c r="H198" s="12"/>
      <c r="I198" s="12"/>
      <c r="J198" s="12"/>
      <c r="K198" s="12"/>
    </row>
    <row r="199" spans="1:11" ht="18.75" x14ac:dyDescent="0.25">
      <c r="A199" s="9" t="s">
        <v>207</v>
      </c>
      <c r="B199" s="43">
        <f t="shared" si="25"/>
        <v>164</v>
      </c>
      <c r="C199" s="86">
        <v>7050</v>
      </c>
      <c r="D199" s="12">
        <v>418.2</v>
      </c>
      <c r="E199" s="12"/>
      <c r="F199" s="12"/>
      <c r="G199" s="12"/>
      <c r="H199" s="12"/>
      <c r="I199" s="12"/>
      <c r="J199" s="12"/>
      <c r="K199" s="12"/>
    </row>
    <row r="200" spans="1:11" ht="20.25" x14ac:dyDescent="0.25">
      <c r="A200" s="3" t="s">
        <v>208</v>
      </c>
      <c r="B200" s="40">
        <f t="shared" si="25"/>
        <v>165</v>
      </c>
      <c r="C200" s="4">
        <v>8000</v>
      </c>
      <c r="D200" s="62"/>
      <c r="E200" s="62"/>
      <c r="F200" s="62"/>
      <c r="G200" s="62"/>
      <c r="H200" s="62"/>
      <c r="I200" s="62"/>
      <c r="J200" s="62"/>
      <c r="K200" s="5"/>
    </row>
    <row r="201" spans="1:11" ht="18.75" x14ac:dyDescent="0.25">
      <c r="A201" s="9" t="s">
        <v>292</v>
      </c>
      <c r="B201" s="43">
        <f t="shared" si="25"/>
        <v>166</v>
      </c>
      <c r="C201" s="86">
        <v>8010</v>
      </c>
      <c r="D201" s="63">
        <f t="shared" ref="D201:J201" si="26">D202+D203+D204+D205+D206+D207+D208</f>
        <v>72</v>
      </c>
      <c r="E201" s="59">
        <f t="shared" si="26"/>
        <v>88.75</v>
      </c>
      <c r="F201" s="59">
        <f t="shared" si="26"/>
        <v>88.75</v>
      </c>
      <c r="G201" s="59">
        <f t="shared" si="26"/>
        <v>88.75</v>
      </c>
      <c r="H201" s="59">
        <f t="shared" si="26"/>
        <v>88.75</v>
      </c>
      <c r="I201" s="59">
        <f t="shared" si="26"/>
        <v>88.75</v>
      </c>
      <c r="J201" s="59">
        <f t="shared" si="26"/>
        <v>88.75</v>
      </c>
      <c r="K201" s="12"/>
    </row>
    <row r="202" spans="1:11" ht="18.75" x14ac:dyDescent="0.25">
      <c r="A202" s="9" t="s">
        <v>209</v>
      </c>
      <c r="B202" s="43">
        <f t="shared" si="25"/>
        <v>167</v>
      </c>
      <c r="C202" s="86" t="s">
        <v>210</v>
      </c>
      <c r="D202" s="64">
        <v>1</v>
      </c>
      <c r="E202" s="64">
        <v>1</v>
      </c>
      <c r="F202" s="65">
        <v>1</v>
      </c>
      <c r="G202" s="65">
        <v>1</v>
      </c>
      <c r="H202" s="65">
        <v>1</v>
      </c>
      <c r="I202" s="65">
        <v>1</v>
      </c>
      <c r="J202" s="65">
        <v>1</v>
      </c>
      <c r="K202" s="12"/>
    </row>
    <row r="203" spans="1:11" ht="18.75" x14ac:dyDescent="0.25">
      <c r="A203" s="9" t="s">
        <v>293</v>
      </c>
      <c r="B203" s="43">
        <f t="shared" si="25"/>
        <v>168</v>
      </c>
      <c r="C203" s="86" t="s">
        <v>211</v>
      </c>
      <c r="D203" s="64">
        <v>1</v>
      </c>
      <c r="E203" s="64">
        <v>1</v>
      </c>
      <c r="F203" s="65">
        <v>1</v>
      </c>
      <c r="G203" s="65">
        <v>1</v>
      </c>
      <c r="H203" s="65">
        <v>1</v>
      </c>
      <c r="I203" s="65">
        <v>1</v>
      </c>
      <c r="J203" s="65">
        <v>1</v>
      </c>
      <c r="K203" s="12"/>
    </row>
    <row r="204" spans="1:11" ht="18.75" x14ac:dyDescent="0.25">
      <c r="A204" s="9" t="s">
        <v>212</v>
      </c>
      <c r="B204" s="43">
        <f t="shared" si="25"/>
        <v>169</v>
      </c>
      <c r="C204" s="86" t="s">
        <v>213</v>
      </c>
      <c r="D204" s="64">
        <v>35</v>
      </c>
      <c r="E204" s="65">
        <v>39.75</v>
      </c>
      <c r="F204" s="65">
        <v>39.75</v>
      </c>
      <c r="G204" s="65">
        <v>39.75</v>
      </c>
      <c r="H204" s="65">
        <v>39.75</v>
      </c>
      <c r="I204" s="65">
        <v>39.75</v>
      </c>
      <c r="J204" s="65">
        <v>39.75</v>
      </c>
      <c r="K204" s="12"/>
    </row>
    <row r="205" spans="1:11" ht="18.75" x14ac:dyDescent="0.25">
      <c r="A205" s="9" t="s">
        <v>214</v>
      </c>
      <c r="B205" s="43">
        <f t="shared" si="25"/>
        <v>170</v>
      </c>
      <c r="C205" s="86" t="s">
        <v>215</v>
      </c>
      <c r="D205" s="64">
        <v>6</v>
      </c>
      <c r="E205" s="48">
        <v>4.5</v>
      </c>
      <c r="F205" s="65">
        <v>4.5</v>
      </c>
      <c r="G205" s="65">
        <v>4.5</v>
      </c>
      <c r="H205" s="65">
        <v>4.5</v>
      </c>
      <c r="I205" s="65">
        <v>4.5</v>
      </c>
      <c r="J205" s="65">
        <v>4.5</v>
      </c>
      <c r="K205" s="12"/>
    </row>
    <row r="206" spans="1:11" ht="18.75" x14ac:dyDescent="0.25">
      <c r="A206" s="9" t="s">
        <v>216</v>
      </c>
      <c r="B206" s="43">
        <f t="shared" si="25"/>
        <v>171</v>
      </c>
      <c r="C206" s="86" t="s">
        <v>218</v>
      </c>
      <c r="D206" s="64">
        <v>16</v>
      </c>
      <c r="E206" s="64">
        <v>21</v>
      </c>
      <c r="F206" s="65">
        <v>21</v>
      </c>
      <c r="G206" s="65">
        <v>21</v>
      </c>
      <c r="H206" s="65">
        <v>21</v>
      </c>
      <c r="I206" s="65">
        <v>21</v>
      </c>
      <c r="J206" s="65">
        <v>21</v>
      </c>
      <c r="K206" s="12"/>
    </row>
    <row r="207" spans="1:11" ht="18.75" x14ac:dyDescent="0.25">
      <c r="A207" s="9" t="s">
        <v>217</v>
      </c>
      <c r="B207" s="43">
        <f t="shared" si="25"/>
        <v>172</v>
      </c>
      <c r="C207" s="86" t="s">
        <v>220</v>
      </c>
      <c r="D207" s="64">
        <v>6</v>
      </c>
      <c r="E207" s="64">
        <v>11</v>
      </c>
      <c r="F207" s="65">
        <v>11</v>
      </c>
      <c r="G207" s="65">
        <v>11</v>
      </c>
      <c r="H207" s="65">
        <v>11</v>
      </c>
      <c r="I207" s="65">
        <v>11</v>
      </c>
      <c r="J207" s="65">
        <v>11</v>
      </c>
      <c r="K207" s="12"/>
    </row>
    <row r="208" spans="1:11" ht="18.75" x14ac:dyDescent="0.25">
      <c r="A208" s="9" t="s">
        <v>219</v>
      </c>
      <c r="B208" s="43">
        <f t="shared" si="25"/>
        <v>173</v>
      </c>
      <c r="C208" s="86" t="s">
        <v>294</v>
      </c>
      <c r="D208" s="64">
        <v>7</v>
      </c>
      <c r="E208" s="48">
        <v>10.5</v>
      </c>
      <c r="F208" s="65">
        <v>10.5</v>
      </c>
      <c r="G208" s="65">
        <v>10.5</v>
      </c>
      <c r="H208" s="65">
        <v>10.5</v>
      </c>
      <c r="I208" s="65">
        <v>10.5</v>
      </c>
      <c r="J208" s="65">
        <v>10.5</v>
      </c>
      <c r="K208" s="12"/>
    </row>
    <row r="209" spans="1:11" ht="18.75" x14ac:dyDescent="0.25">
      <c r="A209" s="9" t="s">
        <v>221</v>
      </c>
      <c r="B209" s="43">
        <f t="shared" si="25"/>
        <v>174</v>
      </c>
      <c r="C209" s="86">
        <v>8020</v>
      </c>
      <c r="D209" s="12">
        <f>D210+D211+D212+D213+D214+D215+D216</f>
        <v>7124.4</v>
      </c>
      <c r="E209" s="12">
        <f t="shared" ref="E209:J209" si="27">E210+E211+E212+E213+E214+E215+E216</f>
        <v>17111.600000000002</v>
      </c>
      <c r="F209" s="12">
        <f t="shared" si="27"/>
        <v>16879.8</v>
      </c>
      <c r="G209" s="12">
        <f t="shared" si="27"/>
        <v>1991.7</v>
      </c>
      <c r="H209" s="12">
        <f t="shared" si="27"/>
        <v>4962.7</v>
      </c>
      <c r="I209" s="12">
        <f t="shared" si="27"/>
        <v>4962.7</v>
      </c>
      <c r="J209" s="12">
        <f t="shared" si="27"/>
        <v>4962.7</v>
      </c>
      <c r="K209" s="12"/>
    </row>
    <row r="210" spans="1:11" ht="18.75" x14ac:dyDescent="0.25">
      <c r="A210" s="9" t="s">
        <v>209</v>
      </c>
      <c r="B210" s="43">
        <f t="shared" si="25"/>
        <v>175</v>
      </c>
      <c r="C210" s="86" t="s">
        <v>222</v>
      </c>
      <c r="D210" s="48">
        <v>588.9</v>
      </c>
      <c r="E210" s="48">
        <v>340.8</v>
      </c>
      <c r="F210" s="48">
        <f>G210+H210+I210+J210</f>
        <v>550</v>
      </c>
      <c r="G210" s="48">
        <v>132.69999999999999</v>
      </c>
      <c r="H210" s="48">
        <v>139.1</v>
      </c>
      <c r="I210" s="48">
        <v>139.1</v>
      </c>
      <c r="J210" s="48">
        <v>139.1</v>
      </c>
      <c r="K210" s="12"/>
    </row>
    <row r="211" spans="1:11" ht="18.75" x14ac:dyDescent="0.25">
      <c r="A211" s="9" t="s">
        <v>295</v>
      </c>
      <c r="B211" s="43">
        <f t="shared" si="25"/>
        <v>176</v>
      </c>
      <c r="C211" s="86" t="s">
        <v>223</v>
      </c>
      <c r="D211" s="48">
        <v>284.5</v>
      </c>
      <c r="E211" s="48">
        <v>328.8</v>
      </c>
      <c r="F211" s="48">
        <f t="shared" ref="F211:F216" si="28">G211+H211+I211+J211</f>
        <v>340.70000000000005</v>
      </c>
      <c r="G211" s="48">
        <v>74</v>
      </c>
      <c r="H211" s="48">
        <v>88.9</v>
      </c>
      <c r="I211" s="48">
        <v>88.9</v>
      </c>
      <c r="J211" s="48">
        <v>88.9</v>
      </c>
      <c r="K211" s="12"/>
    </row>
    <row r="212" spans="1:11" ht="18.75" x14ac:dyDescent="0.25">
      <c r="A212" s="9" t="s">
        <v>212</v>
      </c>
      <c r="B212" s="43">
        <f t="shared" si="25"/>
        <v>177</v>
      </c>
      <c r="C212" s="86" t="s">
        <v>224</v>
      </c>
      <c r="D212" s="48">
        <v>2911.5</v>
      </c>
      <c r="E212" s="48">
        <v>9247.2000000000007</v>
      </c>
      <c r="F212" s="56">
        <f t="shared" si="28"/>
        <v>8467.7000000000007</v>
      </c>
      <c r="G212" s="56">
        <v>770</v>
      </c>
      <c r="H212" s="56">
        <v>2565.9</v>
      </c>
      <c r="I212" s="56">
        <v>2565.9</v>
      </c>
      <c r="J212" s="56">
        <v>2565.9</v>
      </c>
      <c r="K212" s="12"/>
    </row>
    <row r="213" spans="1:11" ht="18.75" x14ac:dyDescent="0.25">
      <c r="A213" s="9" t="s">
        <v>214</v>
      </c>
      <c r="B213" s="43">
        <f t="shared" si="25"/>
        <v>178</v>
      </c>
      <c r="C213" s="86" t="s">
        <v>296</v>
      </c>
      <c r="D213" s="48">
        <v>612.5</v>
      </c>
      <c r="E213" s="48">
        <v>1192.4000000000001</v>
      </c>
      <c r="F213" s="48">
        <f t="shared" si="28"/>
        <v>1321.8999999999999</v>
      </c>
      <c r="G213" s="48">
        <v>190</v>
      </c>
      <c r="H213" s="48">
        <v>377.3</v>
      </c>
      <c r="I213" s="48">
        <v>377.3</v>
      </c>
      <c r="J213" s="48">
        <v>377.3</v>
      </c>
      <c r="K213" s="12"/>
    </row>
    <row r="214" spans="1:11" ht="18.75" x14ac:dyDescent="0.25">
      <c r="A214" s="9" t="s">
        <v>216</v>
      </c>
      <c r="B214" s="43">
        <f t="shared" si="25"/>
        <v>179</v>
      </c>
      <c r="C214" s="86" t="s">
        <v>225</v>
      </c>
      <c r="D214" s="48">
        <v>1532.9</v>
      </c>
      <c r="E214" s="48">
        <v>3774</v>
      </c>
      <c r="F214" s="48">
        <f t="shared" si="28"/>
        <v>3824.2999999999997</v>
      </c>
      <c r="G214" s="48">
        <v>470</v>
      </c>
      <c r="H214" s="48">
        <v>1118.0999999999999</v>
      </c>
      <c r="I214" s="48">
        <v>1118.0999999999999</v>
      </c>
      <c r="J214" s="48">
        <v>1118.0999999999999</v>
      </c>
      <c r="K214" s="12"/>
    </row>
    <row r="215" spans="1:11" ht="18.75" x14ac:dyDescent="0.25">
      <c r="A215" s="9" t="s">
        <v>217</v>
      </c>
      <c r="B215" s="43">
        <f t="shared" si="25"/>
        <v>180</v>
      </c>
      <c r="C215" s="86" t="s">
        <v>226</v>
      </c>
      <c r="D215" s="48">
        <v>431.5</v>
      </c>
      <c r="E215" s="48">
        <v>1148</v>
      </c>
      <c r="F215" s="48">
        <f t="shared" si="28"/>
        <v>1054.5</v>
      </c>
      <c r="G215" s="48">
        <v>120</v>
      </c>
      <c r="H215" s="48">
        <v>311.5</v>
      </c>
      <c r="I215" s="48">
        <v>311.5</v>
      </c>
      <c r="J215" s="48">
        <v>311.5</v>
      </c>
      <c r="K215" s="12"/>
    </row>
    <row r="216" spans="1:11" ht="18.75" x14ac:dyDescent="0.25">
      <c r="A216" s="9" t="s">
        <v>219</v>
      </c>
      <c r="B216" s="43">
        <f t="shared" si="25"/>
        <v>181</v>
      </c>
      <c r="C216" s="86" t="s">
        <v>297</v>
      </c>
      <c r="D216" s="48">
        <v>762.6</v>
      </c>
      <c r="E216" s="48">
        <v>1080.4000000000001</v>
      </c>
      <c r="F216" s="48">
        <f t="shared" si="28"/>
        <v>1320.6999999999998</v>
      </c>
      <c r="G216" s="48">
        <v>235</v>
      </c>
      <c r="H216" s="48">
        <v>361.9</v>
      </c>
      <c r="I216" s="48">
        <v>361.9</v>
      </c>
      <c r="J216" s="48">
        <v>361.9</v>
      </c>
      <c r="K216" s="12"/>
    </row>
    <row r="217" spans="1:11" ht="37.5" x14ac:dyDescent="0.25">
      <c r="A217" s="9" t="s">
        <v>298</v>
      </c>
      <c r="B217" s="43">
        <f t="shared" si="25"/>
        <v>182</v>
      </c>
      <c r="C217" s="86">
        <v>8030</v>
      </c>
      <c r="D217" s="12">
        <f>D209/12/D201</f>
        <v>8.2458333333333318</v>
      </c>
      <c r="E217" s="12">
        <f>E209/12/E201</f>
        <v>16.06723004694836</v>
      </c>
      <c r="F217" s="12">
        <f>F209/12/F201</f>
        <v>15.84957746478873</v>
      </c>
      <c r="G217" s="12">
        <f>G209/3/G201</f>
        <v>7.4805633802816898</v>
      </c>
      <c r="H217" s="12">
        <f>H209/3/H201</f>
        <v>18.63924882629108</v>
      </c>
      <c r="I217" s="12">
        <f>I209/3/I201</f>
        <v>18.63924882629108</v>
      </c>
      <c r="J217" s="12">
        <f>J209/3/J201</f>
        <v>18.63924882629108</v>
      </c>
      <c r="K217" s="12"/>
    </row>
    <row r="218" spans="1:11" ht="18.75" x14ac:dyDescent="0.25">
      <c r="A218" s="9" t="s">
        <v>209</v>
      </c>
      <c r="B218" s="43">
        <f t="shared" si="25"/>
        <v>183</v>
      </c>
      <c r="C218" s="86" t="s">
        <v>227</v>
      </c>
      <c r="D218" s="48">
        <f>D210/12</f>
        <v>49.074999999999996</v>
      </c>
      <c r="E218" s="48">
        <f>E210/12</f>
        <v>28.400000000000002</v>
      </c>
      <c r="F218" s="12">
        <f t="shared" ref="F218:F224" si="29">F210/12/F202</f>
        <v>45.833333333333336</v>
      </c>
      <c r="G218" s="48">
        <f>G210/3</f>
        <v>44.233333333333327</v>
      </c>
      <c r="H218" s="48">
        <f t="shared" ref="H218:J219" si="30">H210/3</f>
        <v>46.366666666666667</v>
      </c>
      <c r="I218" s="48">
        <f t="shared" si="30"/>
        <v>46.366666666666667</v>
      </c>
      <c r="J218" s="48">
        <f t="shared" si="30"/>
        <v>46.366666666666667</v>
      </c>
      <c r="K218" s="59"/>
    </row>
    <row r="219" spans="1:11" ht="18.75" x14ac:dyDescent="0.25">
      <c r="A219" s="9" t="s">
        <v>295</v>
      </c>
      <c r="B219" s="43">
        <f t="shared" si="25"/>
        <v>184</v>
      </c>
      <c r="C219" s="86" t="s">
        <v>228</v>
      </c>
      <c r="D219" s="48">
        <f>D211/12</f>
        <v>23.708333333333332</v>
      </c>
      <c r="E219" s="48">
        <f t="shared" ref="E219" si="31">E211/12</f>
        <v>27.400000000000002</v>
      </c>
      <c r="F219" s="12">
        <f t="shared" si="29"/>
        <v>28.391666666666669</v>
      </c>
      <c r="G219" s="48">
        <f>G211/3</f>
        <v>24.666666666666668</v>
      </c>
      <c r="H219" s="48">
        <f t="shared" si="30"/>
        <v>29.633333333333336</v>
      </c>
      <c r="I219" s="48">
        <f t="shared" si="30"/>
        <v>29.633333333333336</v>
      </c>
      <c r="J219" s="48">
        <f t="shared" si="30"/>
        <v>29.633333333333336</v>
      </c>
      <c r="K219" s="59"/>
    </row>
    <row r="220" spans="1:11" ht="18.75" x14ac:dyDescent="0.25">
      <c r="A220" s="9" t="s">
        <v>212</v>
      </c>
      <c r="B220" s="43">
        <f t="shared" si="25"/>
        <v>185</v>
      </c>
      <c r="C220" s="86" t="s">
        <v>229</v>
      </c>
      <c r="D220" s="48">
        <f>D212/D204/12</f>
        <v>6.9321428571428569</v>
      </c>
      <c r="E220" s="48">
        <f>E212/E204/12</f>
        <v>19.386163522012581</v>
      </c>
      <c r="F220" s="12">
        <f t="shared" si="29"/>
        <v>17.751991614255768</v>
      </c>
      <c r="G220" s="48">
        <f>G212/F204/3</f>
        <v>6.4570230607966463</v>
      </c>
      <c r="H220" s="48">
        <f>H212/F204/3</f>
        <v>21.516981132075472</v>
      </c>
      <c r="I220" s="48">
        <f>I212/F204/3</f>
        <v>21.516981132075472</v>
      </c>
      <c r="J220" s="48">
        <f>J212/F204/3</f>
        <v>21.516981132075472</v>
      </c>
      <c r="K220" s="59"/>
    </row>
    <row r="221" spans="1:11" ht="18.75" x14ac:dyDescent="0.25">
      <c r="A221" s="9" t="s">
        <v>214</v>
      </c>
      <c r="B221" s="43">
        <f t="shared" si="25"/>
        <v>186</v>
      </c>
      <c r="C221" s="86" t="s">
        <v>230</v>
      </c>
      <c r="D221" s="48">
        <f t="shared" ref="D221:E224" si="32">D213/D205/12</f>
        <v>8.5069444444444446</v>
      </c>
      <c r="E221" s="48">
        <f t="shared" si="32"/>
        <v>22.081481481481486</v>
      </c>
      <c r="F221" s="12">
        <f t="shared" si="29"/>
        <v>24.479629629629628</v>
      </c>
      <c r="G221" s="48">
        <f t="shared" ref="G221:G224" si="33">G213/F205/3</f>
        <v>14.074074074074074</v>
      </c>
      <c r="H221" s="48">
        <f>H213/F205/3</f>
        <v>27.94814814814815</v>
      </c>
      <c r="I221" s="48">
        <f>I213/F205/3</f>
        <v>27.94814814814815</v>
      </c>
      <c r="J221" s="48">
        <f>J213/F205/3</f>
        <v>27.94814814814815</v>
      </c>
      <c r="K221" s="59"/>
    </row>
    <row r="222" spans="1:11" ht="18.75" x14ac:dyDescent="0.25">
      <c r="A222" s="9" t="s">
        <v>216</v>
      </c>
      <c r="B222" s="43">
        <f t="shared" si="25"/>
        <v>187</v>
      </c>
      <c r="C222" s="86" t="s">
        <v>231</v>
      </c>
      <c r="D222" s="48">
        <f t="shared" si="32"/>
        <v>7.9838541666666671</v>
      </c>
      <c r="E222" s="48">
        <f t="shared" si="32"/>
        <v>14.976190476190476</v>
      </c>
      <c r="F222" s="12">
        <f t="shared" si="29"/>
        <v>15.175793650793651</v>
      </c>
      <c r="G222" s="48">
        <f t="shared" si="33"/>
        <v>7.4603174603174596</v>
      </c>
      <c r="H222" s="48">
        <f>H214/F206/3</f>
        <v>17.747619047619047</v>
      </c>
      <c r="I222" s="48">
        <f>I214/F206/3</f>
        <v>17.747619047619047</v>
      </c>
      <c r="J222" s="48">
        <f>J214/F206/3</f>
        <v>17.747619047619047</v>
      </c>
      <c r="K222" s="59"/>
    </row>
    <row r="223" spans="1:11" ht="18.75" x14ac:dyDescent="0.25">
      <c r="A223" s="9" t="s">
        <v>217</v>
      </c>
      <c r="B223" s="43">
        <f t="shared" si="25"/>
        <v>188</v>
      </c>
      <c r="C223" s="86" t="s">
        <v>232</v>
      </c>
      <c r="D223" s="48">
        <f t="shared" si="32"/>
        <v>5.9930555555555562</v>
      </c>
      <c r="E223" s="48">
        <f t="shared" si="32"/>
        <v>8.6969696969696972</v>
      </c>
      <c r="F223" s="12">
        <f t="shared" si="29"/>
        <v>7.9886363636363633</v>
      </c>
      <c r="G223" s="48">
        <f t="shared" si="33"/>
        <v>3.6363636363636362</v>
      </c>
      <c r="H223" s="48">
        <f>H215/F207/3</f>
        <v>9.4393939393939394</v>
      </c>
      <c r="I223" s="48">
        <f>I215/F207/3</f>
        <v>9.4393939393939394</v>
      </c>
      <c r="J223" s="48">
        <f>J215/F207/3</f>
        <v>9.4393939393939394</v>
      </c>
      <c r="K223" s="59"/>
    </row>
    <row r="224" spans="1:11" ht="18.75" x14ac:dyDescent="0.25">
      <c r="A224" s="9" t="s">
        <v>219</v>
      </c>
      <c r="B224" s="43">
        <f t="shared" si="25"/>
        <v>189</v>
      </c>
      <c r="C224" s="86" t="s">
        <v>233</v>
      </c>
      <c r="D224" s="48">
        <f t="shared" si="32"/>
        <v>9.0785714285714292</v>
      </c>
      <c r="E224" s="48">
        <f t="shared" si="32"/>
        <v>8.5746031746031743</v>
      </c>
      <c r="F224" s="12">
        <f t="shared" si="29"/>
        <v>10.481746031746031</v>
      </c>
      <c r="G224" s="48">
        <f t="shared" si="33"/>
        <v>7.4603174603174596</v>
      </c>
      <c r="H224" s="48">
        <f>H216/F208/3</f>
        <v>11.488888888888887</v>
      </c>
      <c r="I224" s="48">
        <f>I216/F208/3</f>
        <v>11.488888888888887</v>
      </c>
      <c r="J224" s="48">
        <f>J216/F208/3</f>
        <v>11.488888888888887</v>
      </c>
      <c r="K224" s="59"/>
    </row>
    <row r="225" spans="1:11" ht="18.75" x14ac:dyDescent="0.25">
      <c r="A225" s="9" t="s">
        <v>234</v>
      </c>
      <c r="B225" s="43">
        <f t="shared" si="25"/>
        <v>190</v>
      </c>
      <c r="C225" s="86">
        <v>8040</v>
      </c>
      <c r="D225" s="12">
        <f>D226+D227+D228+D229+D230+D231+D232</f>
        <v>0</v>
      </c>
      <c r="E225" s="12">
        <f t="shared" ref="E225:J225" si="34">E226+E227+E228+E229+E230+E231+E232</f>
        <v>0</v>
      </c>
      <c r="F225" s="12">
        <f t="shared" si="34"/>
        <v>0</v>
      </c>
      <c r="G225" s="12">
        <f t="shared" si="34"/>
        <v>0</v>
      </c>
      <c r="H225" s="12">
        <f t="shared" si="34"/>
        <v>0</v>
      </c>
      <c r="I225" s="12">
        <f t="shared" si="34"/>
        <v>0</v>
      </c>
      <c r="J225" s="12">
        <f t="shared" si="34"/>
        <v>0</v>
      </c>
      <c r="K225" s="59"/>
    </row>
    <row r="226" spans="1:11" ht="18.75" x14ac:dyDescent="0.25">
      <c r="A226" s="9" t="s">
        <v>209</v>
      </c>
      <c r="B226" s="43">
        <f t="shared" si="25"/>
        <v>191</v>
      </c>
      <c r="C226" s="86" t="s">
        <v>235</v>
      </c>
      <c r="D226" s="59"/>
      <c r="E226" s="59"/>
      <c r="F226" s="65"/>
      <c r="G226" s="59"/>
      <c r="H226" s="59"/>
      <c r="I226" s="59"/>
      <c r="J226" s="59"/>
      <c r="K226" s="59"/>
    </row>
    <row r="227" spans="1:11" ht="18.75" x14ac:dyDescent="0.25">
      <c r="A227" s="9" t="s">
        <v>295</v>
      </c>
      <c r="B227" s="43">
        <f t="shared" si="25"/>
        <v>192</v>
      </c>
      <c r="C227" s="86" t="s">
        <v>236</v>
      </c>
      <c r="D227" s="59"/>
      <c r="E227" s="59"/>
      <c r="F227" s="65"/>
      <c r="G227" s="59"/>
      <c r="H227" s="59"/>
      <c r="I227" s="59"/>
      <c r="J227" s="59"/>
      <c r="K227" s="59"/>
    </row>
    <row r="228" spans="1:11" ht="18.75" x14ac:dyDescent="0.25">
      <c r="A228" s="9" t="s">
        <v>212</v>
      </c>
      <c r="B228" s="43">
        <f t="shared" si="25"/>
        <v>193</v>
      </c>
      <c r="C228" s="86" t="s">
        <v>237</v>
      </c>
      <c r="D228" s="59"/>
      <c r="E228" s="59"/>
      <c r="F228" s="65"/>
      <c r="G228" s="59"/>
      <c r="H228" s="59"/>
      <c r="I228" s="59"/>
      <c r="J228" s="59"/>
      <c r="K228" s="59"/>
    </row>
    <row r="229" spans="1:11" ht="18.75" x14ac:dyDescent="0.25">
      <c r="A229" s="9" t="s">
        <v>214</v>
      </c>
      <c r="B229" s="43">
        <f t="shared" si="25"/>
        <v>194</v>
      </c>
      <c r="C229" s="86" t="s">
        <v>238</v>
      </c>
      <c r="D229" s="59"/>
      <c r="E229" s="59"/>
      <c r="F229" s="65"/>
      <c r="G229" s="59"/>
      <c r="H229" s="59"/>
      <c r="I229" s="59"/>
      <c r="J229" s="59"/>
      <c r="K229" s="59"/>
    </row>
    <row r="230" spans="1:11" ht="18.75" x14ac:dyDescent="0.25">
      <c r="A230" s="9" t="s">
        <v>216</v>
      </c>
      <c r="B230" s="43">
        <f t="shared" si="25"/>
        <v>195</v>
      </c>
      <c r="C230" s="86" t="s">
        <v>239</v>
      </c>
      <c r="D230" s="59"/>
      <c r="E230" s="59"/>
      <c r="F230" s="65"/>
      <c r="G230" s="59"/>
      <c r="H230" s="59"/>
      <c r="I230" s="59"/>
      <c r="J230" s="59"/>
      <c r="K230" s="59"/>
    </row>
    <row r="231" spans="1:11" ht="18.75" x14ac:dyDescent="0.25">
      <c r="A231" s="9" t="s">
        <v>217</v>
      </c>
      <c r="B231" s="43">
        <f t="shared" si="25"/>
        <v>196</v>
      </c>
      <c r="C231" s="86" t="s">
        <v>240</v>
      </c>
      <c r="D231" s="59"/>
      <c r="E231" s="59"/>
      <c r="F231" s="65"/>
      <c r="G231" s="59"/>
      <c r="H231" s="59"/>
      <c r="I231" s="59"/>
      <c r="J231" s="59"/>
      <c r="K231" s="59"/>
    </row>
    <row r="232" spans="1:11" ht="18.75" x14ac:dyDescent="0.25">
      <c r="A232" s="9" t="s">
        <v>219</v>
      </c>
      <c r="B232" s="43">
        <f t="shared" si="25"/>
        <v>197</v>
      </c>
      <c r="C232" s="86" t="s">
        <v>241</v>
      </c>
      <c r="D232" s="59"/>
      <c r="E232" s="59"/>
      <c r="F232" s="65"/>
      <c r="G232" s="59"/>
      <c r="H232" s="59"/>
      <c r="I232" s="59"/>
      <c r="J232" s="59"/>
      <c r="K232" s="59"/>
    </row>
    <row r="233" spans="1:11" ht="18.75" x14ac:dyDescent="0.25">
      <c r="A233" s="66"/>
      <c r="B233" s="67"/>
      <c r="C233" s="33"/>
      <c r="D233" s="68"/>
      <c r="E233" s="68"/>
      <c r="F233" s="68"/>
      <c r="G233" s="68"/>
      <c r="H233" s="68"/>
      <c r="I233" s="68"/>
      <c r="J233" s="68"/>
      <c r="K233" s="68"/>
    </row>
    <row r="234" spans="1:11" ht="18.75" x14ac:dyDescent="0.25">
      <c r="A234" s="66"/>
      <c r="B234" s="67"/>
      <c r="C234" s="33"/>
      <c r="D234" s="68"/>
      <c r="E234" s="68"/>
      <c r="F234" s="68"/>
      <c r="G234" s="68"/>
      <c r="H234" s="68"/>
      <c r="I234" s="68"/>
      <c r="J234" s="68"/>
      <c r="K234" s="68"/>
    </row>
    <row r="235" spans="1:11" ht="18.75" x14ac:dyDescent="0.25">
      <c r="A235" s="20"/>
      <c r="B235" s="32"/>
      <c r="C235" s="69"/>
      <c r="D235" s="107"/>
      <c r="E235" s="107"/>
      <c r="F235" s="107"/>
      <c r="G235" s="70"/>
      <c r="H235" s="108"/>
      <c r="I235" s="108"/>
      <c r="J235" s="108"/>
      <c r="K235" s="17"/>
    </row>
    <row r="236" spans="1:11" ht="20.25" x14ac:dyDescent="0.25">
      <c r="A236" s="71" t="s">
        <v>209</v>
      </c>
      <c r="B236" s="72"/>
      <c r="C236" s="85"/>
      <c r="D236" s="109"/>
      <c r="E236" s="109"/>
      <c r="F236" s="109"/>
      <c r="G236" s="73"/>
      <c r="H236" s="110" t="s">
        <v>299</v>
      </c>
      <c r="I236" s="110"/>
      <c r="J236" s="110"/>
      <c r="K236" s="74" t="s">
        <v>300</v>
      </c>
    </row>
    <row r="237" spans="1:11" x14ac:dyDescent="0.25">
      <c r="A237" s="75"/>
      <c r="B237" s="76"/>
      <c r="D237" s="78"/>
      <c r="E237" s="79"/>
      <c r="F237" s="83"/>
      <c r="G237" s="83"/>
      <c r="H237" s="83"/>
      <c r="I237" s="83"/>
      <c r="J237" s="83"/>
    </row>
    <row r="238" spans="1:11" x14ac:dyDescent="0.25">
      <c r="A238" s="75"/>
      <c r="B238" s="76"/>
      <c r="D238" s="78"/>
      <c r="E238" s="79"/>
      <c r="F238" s="83"/>
      <c r="G238" s="83"/>
      <c r="H238" s="83"/>
      <c r="I238" s="83"/>
      <c r="J238" s="83"/>
    </row>
    <row r="239" spans="1:11" x14ac:dyDescent="0.25">
      <c r="A239" s="75"/>
      <c r="B239" s="76"/>
      <c r="D239" s="78"/>
      <c r="E239" s="79"/>
      <c r="F239" s="83"/>
      <c r="G239" s="83"/>
      <c r="H239" s="83"/>
      <c r="I239" s="83"/>
      <c r="J239" s="83"/>
    </row>
    <row r="240" spans="1:11" x14ac:dyDescent="0.25">
      <c r="A240" s="75"/>
      <c r="B240" s="76"/>
      <c r="D240" s="78"/>
      <c r="E240" s="79"/>
      <c r="F240" s="83"/>
      <c r="G240" s="83"/>
      <c r="H240" s="105"/>
      <c r="I240" s="106"/>
      <c r="J240" s="83"/>
    </row>
    <row r="241" spans="1:10" x14ac:dyDescent="0.25">
      <c r="A241" s="75"/>
      <c r="B241" s="76"/>
      <c r="D241" s="78"/>
      <c r="E241" s="79"/>
      <c r="F241" s="83"/>
      <c r="G241" s="83"/>
      <c r="J241" s="83"/>
    </row>
    <row r="242" spans="1:10" x14ac:dyDescent="0.25">
      <c r="A242" s="75"/>
      <c r="B242" s="76"/>
      <c r="D242" s="78"/>
      <c r="E242" s="79"/>
      <c r="F242" s="83"/>
      <c r="G242" s="83"/>
      <c r="H242" s="83"/>
      <c r="I242" s="83"/>
      <c r="J242" s="83"/>
    </row>
    <row r="243" spans="1:10" x14ac:dyDescent="0.25">
      <c r="A243" s="75"/>
      <c r="B243" s="76"/>
      <c r="D243" s="78"/>
      <c r="E243" s="79"/>
      <c r="F243" s="83"/>
      <c r="G243" s="83"/>
      <c r="H243" s="83"/>
      <c r="I243" s="83"/>
      <c r="J243" s="83"/>
    </row>
    <row r="244" spans="1:10" x14ac:dyDescent="0.25">
      <c r="A244" s="75"/>
      <c r="B244" s="76"/>
      <c r="D244" s="78"/>
      <c r="E244" s="79"/>
      <c r="F244" s="83"/>
      <c r="G244" s="83"/>
      <c r="H244" s="83"/>
      <c r="I244" s="83"/>
      <c r="J244" s="83"/>
    </row>
    <row r="245" spans="1:10" x14ac:dyDescent="0.25">
      <c r="A245" s="75"/>
      <c r="B245" s="76"/>
      <c r="D245" s="78"/>
      <c r="E245" s="79"/>
      <c r="F245" s="83"/>
      <c r="G245" s="83"/>
      <c r="H245" s="83"/>
      <c r="I245" s="83"/>
      <c r="J245" s="83"/>
    </row>
    <row r="246" spans="1:10" x14ac:dyDescent="0.25">
      <c r="A246" s="75"/>
      <c r="B246" s="76"/>
      <c r="D246" s="78"/>
      <c r="E246" s="79"/>
      <c r="F246" s="83"/>
      <c r="G246" s="83"/>
      <c r="H246" s="83"/>
      <c r="I246" s="83"/>
      <c r="J246" s="83"/>
    </row>
    <row r="247" spans="1:10" x14ac:dyDescent="0.25">
      <c r="A247" s="75"/>
      <c r="B247" s="76"/>
      <c r="D247" s="78"/>
      <c r="E247" s="79"/>
      <c r="F247" s="83"/>
      <c r="G247" s="83"/>
      <c r="H247" s="83"/>
      <c r="I247" s="83"/>
      <c r="J247" s="83"/>
    </row>
    <row r="248" spans="1:10" x14ac:dyDescent="0.25">
      <c r="A248" s="75"/>
      <c r="B248" s="76"/>
      <c r="D248" s="78"/>
      <c r="E248" s="79"/>
      <c r="F248" s="83"/>
      <c r="G248" s="83"/>
      <c r="H248" s="83"/>
      <c r="I248" s="83"/>
      <c r="J248" s="83"/>
    </row>
    <row r="249" spans="1:10" x14ac:dyDescent="0.25">
      <c r="A249" s="75"/>
      <c r="B249" s="76"/>
      <c r="D249" s="78"/>
      <c r="E249" s="79"/>
      <c r="F249" s="83"/>
      <c r="G249" s="83"/>
      <c r="H249" s="83"/>
      <c r="I249" s="83"/>
      <c r="J249" s="83"/>
    </row>
    <row r="250" spans="1:10" x14ac:dyDescent="0.25">
      <c r="A250" s="75"/>
      <c r="B250" s="76"/>
      <c r="D250" s="78"/>
      <c r="E250" s="79"/>
      <c r="F250" s="83"/>
      <c r="G250" s="83"/>
      <c r="H250" s="83"/>
      <c r="I250" s="83"/>
      <c r="J250" s="83"/>
    </row>
    <row r="251" spans="1:10" x14ac:dyDescent="0.25">
      <c r="A251" s="75"/>
      <c r="B251" s="76"/>
      <c r="D251" s="78"/>
      <c r="E251" s="79"/>
      <c r="F251" s="83"/>
      <c r="G251" s="83"/>
      <c r="H251" s="83"/>
      <c r="I251" s="83"/>
      <c r="J251" s="83"/>
    </row>
    <row r="252" spans="1:10" x14ac:dyDescent="0.25">
      <c r="A252" s="75"/>
      <c r="B252" s="76"/>
      <c r="D252" s="78"/>
      <c r="E252" s="79"/>
      <c r="F252" s="83"/>
      <c r="G252" s="83"/>
      <c r="H252" s="83"/>
      <c r="I252" s="83"/>
      <c r="J252" s="83"/>
    </row>
    <row r="253" spans="1:10" x14ac:dyDescent="0.25">
      <c r="A253" s="75"/>
      <c r="B253" s="76"/>
      <c r="D253" s="78"/>
      <c r="E253" s="79"/>
      <c r="F253" s="83"/>
      <c r="G253" s="83"/>
      <c r="H253" s="83"/>
      <c r="I253" s="83"/>
      <c r="J253" s="83"/>
    </row>
    <row r="254" spans="1:10" x14ac:dyDescent="0.25">
      <c r="A254" s="75"/>
      <c r="B254" s="76"/>
      <c r="D254" s="78"/>
      <c r="E254" s="79"/>
      <c r="F254" s="83"/>
      <c r="G254" s="83"/>
      <c r="H254" s="83"/>
      <c r="I254" s="83"/>
      <c r="J254" s="83"/>
    </row>
    <row r="255" spans="1:10" x14ac:dyDescent="0.25">
      <c r="A255" s="75"/>
      <c r="B255" s="76"/>
      <c r="D255" s="78"/>
      <c r="E255" s="79"/>
      <c r="F255" s="83"/>
      <c r="G255" s="83"/>
      <c r="H255" s="83"/>
      <c r="I255" s="83"/>
      <c r="J255" s="83"/>
    </row>
    <row r="256" spans="1:10" x14ac:dyDescent="0.25">
      <c r="A256" s="75"/>
      <c r="B256" s="76"/>
      <c r="D256" s="78"/>
      <c r="E256" s="79"/>
      <c r="F256" s="83"/>
      <c r="G256" s="83"/>
      <c r="H256" s="83"/>
      <c r="I256" s="83"/>
      <c r="J256" s="83"/>
    </row>
    <row r="257" spans="1:10" x14ac:dyDescent="0.25">
      <c r="A257" s="75"/>
      <c r="B257" s="76"/>
      <c r="D257" s="78"/>
      <c r="E257" s="79"/>
      <c r="F257" s="83"/>
      <c r="G257" s="83"/>
      <c r="H257" s="83"/>
      <c r="I257" s="83"/>
      <c r="J257" s="83"/>
    </row>
    <row r="258" spans="1:10" x14ac:dyDescent="0.25">
      <c r="A258" s="75"/>
      <c r="B258" s="76"/>
      <c r="D258" s="78"/>
      <c r="E258" s="79"/>
      <c r="F258" s="83"/>
      <c r="G258" s="83"/>
      <c r="H258" s="83"/>
      <c r="I258" s="83"/>
      <c r="J258" s="83"/>
    </row>
    <row r="259" spans="1:10" x14ac:dyDescent="0.25">
      <c r="A259" s="75"/>
      <c r="B259" s="76"/>
      <c r="D259" s="78"/>
      <c r="E259" s="79"/>
      <c r="F259" s="83"/>
      <c r="G259" s="83"/>
      <c r="H259" s="83"/>
      <c r="I259" s="83"/>
      <c r="J259" s="83"/>
    </row>
    <row r="260" spans="1:10" x14ac:dyDescent="0.25">
      <c r="A260" s="75"/>
      <c r="B260" s="76"/>
      <c r="D260" s="78"/>
      <c r="E260" s="79"/>
      <c r="F260" s="83"/>
      <c r="G260" s="83"/>
      <c r="H260" s="83"/>
      <c r="I260" s="83"/>
      <c r="J260" s="83"/>
    </row>
    <row r="261" spans="1:10" x14ac:dyDescent="0.25">
      <c r="A261" s="75"/>
      <c r="B261" s="76"/>
      <c r="D261" s="78"/>
      <c r="E261" s="79"/>
      <c r="F261" s="83"/>
      <c r="G261" s="83"/>
      <c r="H261" s="83"/>
      <c r="I261" s="83"/>
      <c r="J261" s="83"/>
    </row>
    <row r="262" spans="1:10" x14ac:dyDescent="0.25">
      <c r="A262" s="75"/>
      <c r="B262" s="76"/>
      <c r="D262" s="78"/>
      <c r="E262" s="79"/>
      <c r="F262" s="83"/>
      <c r="G262" s="83"/>
      <c r="H262" s="83"/>
      <c r="I262" s="83"/>
      <c r="J262" s="83"/>
    </row>
    <row r="263" spans="1:10" x14ac:dyDescent="0.25">
      <c r="A263" s="75"/>
      <c r="B263" s="76"/>
      <c r="D263" s="78"/>
      <c r="E263" s="79"/>
      <c r="F263" s="83"/>
      <c r="G263" s="83"/>
      <c r="H263" s="83"/>
      <c r="I263" s="83"/>
      <c r="J263" s="83"/>
    </row>
    <row r="264" spans="1:10" x14ac:dyDescent="0.25">
      <c r="A264" s="75"/>
      <c r="B264" s="76"/>
      <c r="D264" s="78"/>
      <c r="E264" s="79"/>
      <c r="F264" s="83"/>
      <c r="G264" s="83"/>
      <c r="H264" s="83"/>
      <c r="I264" s="83"/>
      <c r="J264" s="83"/>
    </row>
    <row r="265" spans="1:10" x14ac:dyDescent="0.25">
      <c r="A265" s="75"/>
      <c r="B265" s="76"/>
      <c r="D265" s="78"/>
      <c r="E265" s="79"/>
      <c r="F265" s="83"/>
      <c r="G265" s="83"/>
      <c r="H265" s="83"/>
      <c r="I265" s="83"/>
      <c r="J265" s="83"/>
    </row>
    <row r="266" spans="1:10" x14ac:dyDescent="0.25">
      <c r="A266" s="75"/>
      <c r="B266" s="76"/>
      <c r="D266" s="78"/>
      <c r="E266" s="79"/>
      <c r="F266" s="83"/>
      <c r="G266" s="83"/>
      <c r="H266" s="83"/>
      <c r="I266" s="83"/>
      <c r="J266" s="83"/>
    </row>
    <row r="267" spans="1:10" x14ac:dyDescent="0.25">
      <c r="A267" s="75"/>
      <c r="B267" s="76"/>
      <c r="D267" s="78"/>
      <c r="E267" s="79"/>
      <c r="F267" s="83"/>
      <c r="G267" s="83"/>
      <c r="H267" s="83"/>
      <c r="I267" s="83"/>
      <c r="J267" s="83"/>
    </row>
    <row r="268" spans="1:10" x14ac:dyDescent="0.25">
      <c r="A268" s="75"/>
      <c r="B268" s="76"/>
      <c r="D268" s="78"/>
      <c r="E268" s="79"/>
      <c r="F268" s="83"/>
      <c r="G268" s="83"/>
      <c r="H268" s="83"/>
      <c r="I268" s="83"/>
      <c r="J268" s="83"/>
    </row>
    <row r="269" spans="1:10" x14ac:dyDescent="0.25">
      <c r="A269" s="75"/>
      <c r="B269" s="76"/>
      <c r="D269" s="78"/>
      <c r="E269" s="79"/>
      <c r="F269" s="83"/>
      <c r="G269" s="83"/>
      <c r="H269" s="83"/>
      <c r="I269" s="83"/>
      <c r="J269" s="83"/>
    </row>
    <row r="270" spans="1:10" x14ac:dyDescent="0.25">
      <c r="A270" s="75"/>
      <c r="B270" s="76"/>
      <c r="D270" s="78"/>
      <c r="E270" s="79"/>
      <c r="F270" s="83"/>
      <c r="G270" s="83"/>
      <c r="H270" s="83"/>
      <c r="I270" s="83"/>
      <c r="J270" s="83"/>
    </row>
    <row r="271" spans="1:10" x14ac:dyDescent="0.25">
      <c r="A271" s="75"/>
      <c r="B271" s="76"/>
      <c r="D271" s="78"/>
      <c r="E271" s="79"/>
      <c r="F271" s="83"/>
      <c r="G271" s="83"/>
      <c r="H271" s="83"/>
      <c r="I271" s="83"/>
      <c r="J271" s="83"/>
    </row>
    <row r="272" spans="1:10" x14ac:dyDescent="0.25">
      <c r="A272" s="75"/>
      <c r="B272" s="76"/>
      <c r="D272" s="78"/>
      <c r="E272" s="79"/>
      <c r="F272" s="83"/>
      <c r="G272" s="83"/>
      <c r="H272" s="83"/>
      <c r="I272" s="83"/>
      <c r="J272" s="83"/>
    </row>
    <row r="273" spans="1:10" x14ac:dyDescent="0.25">
      <c r="A273" s="75"/>
      <c r="B273" s="76"/>
      <c r="D273" s="78"/>
      <c r="E273" s="79"/>
      <c r="F273" s="83"/>
      <c r="G273" s="83"/>
      <c r="H273" s="83"/>
      <c r="I273" s="83"/>
      <c r="J273" s="83"/>
    </row>
    <row r="274" spans="1:10" x14ac:dyDescent="0.25">
      <c r="A274" s="75"/>
      <c r="B274" s="76"/>
      <c r="D274" s="78"/>
      <c r="E274" s="79"/>
      <c r="F274" s="83"/>
      <c r="G274" s="83"/>
      <c r="H274" s="83"/>
      <c r="I274" s="83"/>
      <c r="J274" s="83"/>
    </row>
    <row r="275" spans="1:10" x14ac:dyDescent="0.25">
      <c r="A275" s="75"/>
      <c r="B275" s="76"/>
      <c r="D275" s="78"/>
      <c r="E275" s="79"/>
      <c r="F275" s="83"/>
      <c r="G275" s="83"/>
      <c r="H275" s="83"/>
      <c r="I275" s="83"/>
      <c r="J275" s="83"/>
    </row>
    <row r="276" spans="1:10" x14ac:dyDescent="0.25">
      <c r="A276" s="75"/>
      <c r="B276" s="76"/>
      <c r="D276" s="78"/>
      <c r="E276" s="79"/>
      <c r="F276" s="83"/>
      <c r="G276" s="83"/>
      <c r="H276" s="83"/>
      <c r="I276" s="83"/>
      <c r="J276" s="83"/>
    </row>
    <row r="277" spans="1:10" x14ac:dyDescent="0.25">
      <c r="A277" s="81"/>
      <c r="B277" s="76"/>
    </row>
    <row r="278" spans="1:10" x14ac:dyDescent="0.25">
      <c r="A278" s="81"/>
      <c r="B278" s="76"/>
    </row>
    <row r="279" spans="1:10" x14ac:dyDescent="0.25">
      <c r="A279" s="81"/>
      <c r="B279" s="76"/>
    </row>
    <row r="280" spans="1:10" x14ac:dyDescent="0.25">
      <c r="A280" s="81"/>
      <c r="B280" s="76"/>
    </row>
    <row r="281" spans="1:10" x14ac:dyDescent="0.25">
      <c r="A281" s="81"/>
      <c r="B281" s="76"/>
    </row>
    <row r="282" spans="1:10" x14ac:dyDescent="0.25">
      <c r="A282" s="81"/>
      <c r="B282" s="76"/>
    </row>
    <row r="283" spans="1:10" x14ac:dyDescent="0.25">
      <c r="A283" s="81"/>
      <c r="B283" s="76"/>
    </row>
    <row r="284" spans="1:10" x14ac:dyDescent="0.25">
      <c r="A284" s="81"/>
      <c r="B284" s="76"/>
    </row>
    <row r="285" spans="1:10" x14ac:dyDescent="0.25">
      <c r="A285" s="81"/>
      <c r="B285" s="76"/>
    </row>
    <row r="286" spans="1:10" x14ac:dyDescent="0.25">
      <c r="A286" s="81"/>
      <c r="B286" s="76"/>
    </row>
    <row r="287" spans="1:10" x14ac:dyDescent="0.25">
      <c r="A287" s="81"/>
      <c r="B287" s="76"/>
    </row>
    <row r="288" spans="1:10" x14ac:dyDescent="0.25">
      <c r="A288" s="81"/>
      <c r="B288" s="76"/>
    </row>
    <row r="289" spans="1:2" x14ac:dyDescent="0.25">
      <c r="A289" s="81"/>
      <c r="B289" s="76"/>
    </row>
    <row r="290" spans="1:2" x14ac:dyDescent="0.25">
      <c r="A290" s="81"/>
      <c r="B290" s="76"/>
    </row>
    <row r="291" spans="1:2" x14ac:dyDescent="0.25">
      <c r="A291" s="81"/>
      <c r="B291" s="76"/>
    </row>
    <row r="292" spans="1:2" x14ac:dyDescent="0.25">
      <c r="A292" s="81"/>
      <c r="B292" s="76"/>
    </row>
    <row r="293" spans="1:2" x14ac:dyDescent="0.25">
      <c r="A293" s="81"/>
      <c r="B293" s="76"/>
    </row>
    <row r="294" spans="1:2" x14ac:dyDescent="0.25">
      <c r="A294" s="81"/>
      <c r="B294" s="76"/>
    </row>
    <row r="295" spans="1:2" x14ac:dyDescent="0.25">
      <c r="A295" s="81"/>
      <c r="B295" s="76"/>
    </row>
    <row r="296" spans="1:2" x14ac:dyDescent="0.25">
      <c r="A296" s="81"/>
      <c r="B296" s="76"/>
    </row>
    <row r="297" spans="1:2" x14ac:dyDescent="0.25">
      <c r="A297" s="81"/>
      <c r="B297" s="76"/>
    </row>
    <row r="298" spans="1:2" x14ac:dyDescent="0.25">
      <c r="A298" s="81"/>
      <c r="B298" s="76"/>
    </row>
    <row r="299" spans="1:2" x14ac:dyDescent="0.25">
      <c r="A299" s="81"/>
      <c r="B299" s="76"/>
    </row>
    <row r="300" spans="1:2" x14ac:dyDescent="0.25">
      <c r="A300" s="81"/>
      <c r="B300" s="76"/>
    </row>
    <row r="301" spans="1:2" x14ac:dyDescent="0.25">
      <c r="A301" s="81"/>
      <c r="B301" s="76"/>
    </row>
    <row r="302" spans="1:2" x14ac:dyDescent="0.25">
      <c r="A302" s="81"/>
      <c r="B302" s="76"/>
    </row>
    <row r="303" spans="1:2" x14ac:dyDescent="0.25">
      <c r="A303" s="81"/>
      <c r="B303" s="76"/>
    </row>
    <row r="304" spans="1:2" x14ac:dyDescent="0.25">
      <c r="A304" s="81"/>
      <c r="B304" s="76"/>
    </row>
    <row r="305" spans="1:2" x14ac:dyDescent="0.25">
      <c r="A305" s="81"/>
      <c r="B305" s="76"/>
    </row>
    <row r="306" spans="1:2" x14ac:dyDescent="0.25">
      <c r="A306" s="81"/>
      <c r="B306" s="76"/>
    </row>
    <row r="307" spans="1:2" x14ac:dyDescent="0.25">
      <c r="A307" s="81"/>
      <c r="B307" s="76"/>
    </row>
    <row r="308" spans="1:2" x14ac:dyDescent="0.25">
      <c r="A308" s="81"/>
      <c r="B308" s="76"/>
    </row>
    <row r="309" spans="1:2" x14ac:dyDescent="0.25">
      <c r="A309" s="81"/>
      <c r="B309" s="76"/>
    </row>
    <row r="310" spans="1:2" x14ac:dyDescent="0.25">
      <c r="A310" s="81"/>
      <c r="B310" s="76"/>
    </row>
    <row r="311" spans="1:2" x14ac:dyDescent="0.25">
      <c r="A311" s="81"/>
      <c r="B311" s="76"/>
    </row>
    <row r="312" spans="1:2" x14ac:dyDescent="0.25">
      <c r="A312" s="81"/>
      <c r="B312" s="76"/>
    </row>
    <row r="313" spans="1:2" x14ac:dyDescent="0.25">
      <c r="A313" s="81"/>
      <c r="B313" s="76"/>
    </row>
    <row r="314" spans="1:2" x14ac:dyDescent="0.25">
      <c r="A314" s="81"/>
      <c r="B314" s="76"/>
    </row>
    <row r="315" spans="1:2" x14ac:dyDescent="0.25">
      <c r="A315" s="81"/>
      <c r="B315" s="76"/>
    </row>
    <row r="316" spans="1:2" x14ac:dyDescent="0.25">
      <c r="A316" s="81"/>
      <c r="B316" s="76"/>
    </row>
    <row r="317" spans="1:2" x14ac:dyDescent="0.25">
      <c r="A317" s="81"/>
      <c r="B317" s="76"/>
    </row>
    <row r="318" spans="1:2" x14ac:dyDescent="0.25">
      <c r="A318" s="81"/>
      <c r="B318" s="76"/>
    </row>
    <row r="319" spans="1:2" x14ac:dyDescent="0.25">
      <c r="A319" s="81"/>
      <c r="B319" s="76"/>
    </row>
    <row r="320" spans="1:2" x14ac:dyDescent="0.25">
      <c r="A320" s="81"/>
      <c r="B320" s="76"/>
    </row>
    <row r="321" spans="1:2" x14ac:dyDescent="0.25">
      <c r="A321" s="81"/>
      <c r="B321" s="76"/>
    </row>
    <row r="322" spans="1:2" x14ac:dyDescent="0.25">
      <c r="A322" s="81"/>
      <c r="B322" s="76"/>
    </row>
    <row r="323" spans="1:2" x14ac:dyDescent="0.25">
      <c r="A323" s="81"/>
      <c r="B323" s="76"/>
    </row>
    <row r="324" spans="1:2" x14ac:dyDescent="0.25">
      <c r="A324" s="81"/>
      <c r="B324" s="76"/>
    </row>
    <row r="325" spans="1:2" x14ac:dyDescent="0.25">
      <c r="A325" s="81"/>
      <c r="B325" s="76"/>
    </row>
    <row r="326" spans="1:2" x14ac:dyDescent="0.25">
      <c r="A326" s="81"/>
      <c r="B326" s="76"/>
    </row>
    <row r="327" spans="1:2" x14ac:dyDescent="0.25">
      <c r="A327" s="81"/>
      <c r="B327" s="76"/>
    </row>
    <row r="328" spans="1:2" x14ac:dyDescent="0.25">
      <c r="A328" s="81"/>
      <c r="B328" s="76"/>
    </row>
    <row r="329" spans="1:2" x14ac:dyDescent="0.25">
      <c r="A329" s="81"/>
      <c r="B329" s="76"/>
    </row>
    <row r="330" spans="1:2" x14ac:dyDescent="0.25">
      <c r="A330" s="81"/>
      <c r="B330" s="76"/>
    </row>
    <row r="331" spans="1:2" x14ac:dyDescent="0.25">
      <c r="A331" s="81"/>
      <c r="B331" s="76"/>
    </row>
    <row r="332" spans="1:2" x14ac:dyDescent="0.25">
      <c r="A332" s="81"/>
      <c r="B332" s="76"/>
    </row>
    <row r="333" spans="1:2" x14ac:dyDescent="0.25">
      <c r="A333" s="81"/>
      <c r="B333" s="76"/>
    </row>
    <row r="334" spans="1:2" x14ac:dyDescent="0.25">
      <c r="A334" s="81"/>
      <c r="B334" s="76"/>
    </row>
    <row r="335" spans="1:2" x14ac:dyDescent="0.25">
      <c r="A335" s="81"/>
      <c r="B335" s="76"/>
    </row>
    <row r="336" spans="1:2" x14ac:dyDescent="0.25">
      <c r="A336" s="81"/>
      <c r="B336" s="76"/>
    </row>
    <row r="337" spans="1:2" x14ac:dyDescent="0.25">
      <c r="A337" s="81"/>
      <c r="B337" s="76"/>
    </row>
    <row r="338" spans="1:2" x14ac:dyDescent="0.25">
      <c r="A338" s="81"/>
      <c r="B338" s="76"/>
    </row>
    <row r="339" spans="1:2" x14ac:dyDescent="0.25">
      <c r="A339" s="81"/>
      <c r="B339" s="76"/>
    </row>
    <row r="340" spans="1:2" x14ac:dyDescent="0.25">
      <c r="A340" s="81"/>
      <c r="B340" s="76"/>
    </row>
    <row r="341" spans="1:2" x14ac:dyDescent="0.25">
      <c r="A341" s="81"/>
      <c r="B341" s="76"/>
    </row>
    <row r="342" spans="1:2" x14ac:dyDescent="0.25">
      <c r="A342" s="81"/>
      <c r="B342" s="76"/>
    </row>
    <row r="343" spans="1:2" x14ac:dyDescent="0.25">
      <c r="A343" s="81"/>
      <c r="B343" s="76"/>
    </row>
    <row r="344" spans="1:2" x14ac:dyDescent="0.25">
      <c r="A344" s="81"/>
      <c r="B344" s="76"/>
    </row>
    <row r="345" spans="1:2" x14ac:dyDescent="0.25">
      <c r="A345" s="81"/>
      <c r="B345" s="76"/>
    </row>
    <row r="346" spans="1:2" x14ac:dyDescent="0.25">
      <c r="A346" s="81"/>
      <c r="B346" s="76"/>
    </row>
    <row r="347" spans="1:2" x14ac:dyDescent="0.25">
      <c r="A347" s="81"/>
      <c r="B347" s="76"/>
    </row>
    <row r="348" spans="1:2" x14ac:dyDescent="0.25">
      <c r="A348" s="81"/>
      <c r="B348" s="76"/>
    </row>
    <row r="349" spans="1:2" x14ac:dyDescent="0.25">
      <c r="A349" s="81"/>
      <c r="B349" s="76"/>
    </row>
    <row r="350" spans="1:2" x14ac:dyDescent="0.25">
      <c r="A350" s="81"/>
      <c r="B350" s="76"/>
    </row>
    <row r="351" spans="1:2" x14ac:dyDescent="0.25">
      <c r="A351" s="81"/>
      <c r="B351" s="76"/>
    </row>
    <row r="352" spans="1:2" x14ac:dyDescent="0.25">
      <c r="A352" s="81"/>
      <c r="B352" s="76"/>
    </row>
    <row r="353" spans="1:2" x14ac:dyDescent="0.25">
      <c r="A353" s="81"/>
      <c r="B353" s="76"/>
    </row>
    <row r="354" spans="1:2" x14ac:dyDescent="0.25">
      <c r="A354" s="81"/>
      <c r="B354" s="76"/>
    </row>
    <row r="355" spans="1:2" x14ac:dyDescent="0.25">
      <c r="A355" s="81"/>
      <c r="B355" s="76"/>
    </row>
    <row r="356" spans="1:2" x14ac:dyDescent="0.25">
      <c r="A356" s="81"/>
      <c r="B356" s="76"/>
    </row>
    <row r="357" spans="1:2" x14ac:dyDescent="0.25">
      <c r="A357" s="81"/>
      <c r="B357" s="76"/>
    </row>
    <row r="358" spans="1:2" x14ac:dyDescent="0.25">
      <c r="A358" s="81"/>
      <c r="B358" s="76"/>
    </row>
    <row r="359" spans="1:2" x14ac:dyDescent="0.25">
      <c r="A359" s="81"/>
      <c r="B359" s="76"/>
    </row>
    <row r="360" spans="1:2" x14ac:dyDescent="0.25">
      <c r="A360" s="81"/>
      <c r="B360" s="76"/>
    </row>
    <row r="361" spans="1:2" x14ac:dyDescent="0.25">
      <c r="A361" s="81"/>
      <c r="B361" s="76"/>
    </row>
    <row r="362" spans="1:2" x14ac:dyDescent="0.25">
      <c r="A362" s="81"/>
      <c r="B362" s="76"/>
    </row>
    <row r="363" spans="1:2" x14ac:dyDescent="0.25">
      <c r="A363" s="81"/>
      <c r="B363" s="76"/>
    </row>
    <row r="364" spans="1:2" x14ac:dyDescent="0.25">
      <c r="A364" s="81"/>
      <c r="B364" s="76"/>
    </row>
    <row r="365" spans="1:2" x14ac:dyDescent="0.25">
      <c r="A365" s="81"/>
      <c r="B365" s="76"/>
    </row>
    <row r="366" spans="1:2" x14ac:dyDescent="0.25">
      <c r="A366" s="81"/>
      <c r="B366" s="76"/>
    </row>
    <row r="367" spans="1:2" x14ac:dyDescent="0.25">
      <c r="A367" s="81"/>
      <c r="B367" s="76"/>
    </row>
    <row r="368" spans="1:2" x14ac:dyDescent="0.25">
      <c r="A368" s="81"/>
      <c r="B368" s="76"/>
    </row>
    <row r="369" spans="1:2" x14ac:dyDescent="0.25">
      <c r="A369" s="81"/>
      <c r="B369" s="76"/>
    </row>
    <row r="370" spans="1:2" x14ac:dyDescent="0.25">
      <c r="A370" s="81"/>
      <c r="B370" s="76"/>
    </row>
    <row r="371" spans="1:2" x14ac:dyDescent="0.25">
      <c r="A371" s="81"/>
      <c r="B371" s="76"/>
    </row>
    <row r="372" spans="1:2" x14ac:dyDescent="0.25">
      <c r="A372" s="81"/>
      <c r="B372" s="76"/>
    </row>
    <row r="373" spans="1:2" x14ac:dyDescent="0.25">
      <c r="A373" s="81"/>
      <c r="B373" s="76"/>
    </row>
    <row r="374" spans="1:2" x14ac:dyDescent="0.25">
      <c r="A374" s="81"/>
      <c r="B374" s="76"/>
    </row>
    <row r="375" spans="1:2" x14ac:dyDescent="0.25">
      <c r="A375" s="81"/>
      <c r="B375" s="76"/>
    </row>
    <row r="376" spans="1:2" x14ac:dyDescent="0.25">
      <c r="A376" s="81"/>
      <c r="B376" s="76"/>
    </row>
    <row r="377" spans="1:2" x14ac:dyDescent="0.25">
      <c r="A377" s="81"/>
      <c r="B377" s="76"/>
    </row>
    <row r="378" spans="1:2" x14ac:dyDescent="0.25">
      <c r="A378" s="81"/>
      <c r="B378" s="76"/>
    </row>
    <row r="379" spans="1:2" x14ac:dyDescent="0.25">
      <c r="A379" s="81"/>
      <c r="B379" s="76"/>
    </row>
    <row r="380" spans="1:2" x14ac:dyDescent="0.25">
      <c r="A380" s="81"/>
      <c r="B380" s="76"/>
    </row>
    <row r="381" spans="1:2" x14ac:dyDescent="0.25">
      <c r="A381" s="81"/>
      <c r="B381" s="76"/>
    </row>
    <row r="382" spans="1:2" x14ac:dyDescent="0.25">
      <c r="A382" s="81"/>
      <c r="B382" s="76"/>
    </row>
    <row r="383" spans="1:2" x14ac:dyDescent="0.25">
      <c r="A383" s="81"/>
      <c r="B383" s="76"/>
    </row>
    <row r="384" spans="1:2" x14ac:dyDescent="0.25">
      <c r="A384" s="81"/>
      <c r="B384" s="76"/>
    </row>
    <row r="385" spans="1:2" x14ac:dyDescent="0.25">
      <c r="A385" s="81"/>
      <c r="B385" s="76"/>
    </row>
    <row r="386" spans="1:2" x14ac:dyDescent="0.25">
      <c r="A386" s="81"/>
      <c r="B386" s="76"/>
    </row>
    <row r="387" spans="1:2" x14ac:dyDescent="0.25">
      <c r="A387" s="81"/>
      <c r="B387" s="76"/>
    </row>
    <row r="388" spans="1:2" x14ac:dyDescent="0.25">
      <c r="A388" s="81"/>
      <c r="B388" s="76"/>
    </row>
    <row r="389" spans="1:2" x14ac:dyDescent="0.25">
      <c r="A389" s="81"/>
      <c r="B389" s="76"/>
    </row>
    <row r="390" spans="1:2" x14ac:dyDescent="0.25">
      <c r="A390" s="81"/>
      <c r="B390" s="76"/>
    </row>
    <row r="391" spans="1:2" x14ac:dyDescent="0.25">
      <c r="A391" s="81"/>
      <c r="B391" s="76"/>
    </row>
    <row r="392" spans="1:2" x14ac:dyDescent="0.25">
      <c r="A392" s="81"/>
      <c r="B392" s="76"/>
    </row>
    <row r="393" spans="1:2" x14ac:dyDescent="0.25">
      <c r="A393" s="81"/>
      <c r="B393" s="76"/>
    </row>
    <row r="394" spans="1:2" x14ac:dyDescent="0.25">
      <c r="A394" s="81"/>
      <c r="B394" s="76"/>
    </row>
    <row r="395" spans="1:2" x14ac:dyDescent="0.25">
      <c r="A395" s="81"/>
      <c r="B395" s="76"/>
    </row>
    <row r="396" spans="1:2" x14ac:dyDescent="0.25">
      <c r="A396" s="81"/>
      <c r="B396" s="76"/>
    </row>
    <row r="397" spans="1:2" x14ac:dyDescent="0.25">
      <c r="A397" s="81"/>
      <c r="B397" s="76"/>
    </row>
    <row r="398" spans="1:2" x14ac:dyDescent="0.25">
      <c r="A398" s="81"/>
      <c r="B398" s="76"/>
    </row>
    <row r="399" spans="1:2" x14ac:dyDescent="0.25">
      <c r="A399" s="81"/>
      <c r="B399" s="76"/>
    </row>
    <row r="400" spans="1:2" x14ac:dyDescent="0.25">
      <c r="A400" s="81"/>
      <c r="B400" s="76"/>
    </row>
    <row r="401" spans="1:2" x14ac:dyDescent="0.25">
      <c r="A401" s="81"/>
      <c r="B401" s="76"/>
    </row>
    <row r="402" spans="1:2" x14ac:dyDescent="0.25">
      <c r="A402" s="81"/>
      <c r="B402" s="76"/>
    </row>
    <row r="403" spans="1:2" x14ac:dyDescent="0.25">
      <c r="A403" s="81"/>
      <c r="B403" s="76"/>
    </row>
    <row r="404" spans="1:2" x14ac:dyDescent="0.25">
      <c r="A404" s="81"/>
      <c r="B404" s="76"/>
    </row>
    <row r="405" spans="1:2" x14ac:dyDescent="0.25">
      <c r="A405" s="81"/>
      <c r="B405" s="76"/>
    </row>
    <row r="406" spans="1:2" x14ac:dyDescent="0.25">
      <c r="A406" s="81"/>
      <c r="B406" s="76"/>
    </row>
    <row r="407" spans="1:2" x14ac:dyDescent="0.25">
      <c r="A407" s="81"/>
      <c r="B407" s="76"/>
    </row>
    <row r="408" spans="1:2" x14ac:dyDescent="0.25">
      <c r="A408" s="81"/>
      <c r="B408" s="76"/>
    </row>
    <row r="409" spans="1:2" x14ac:dyDescent="0.25">
      <c r="A409" s="81"/>
      <c r="B409" s="76"/>
    </row>
    <row r="410" spans="1:2" x14ac:dyDescent="0.25">
      <c r="A410" s="81"/>
      <c r="B410" s="76"/>
    </row>
    <row r="411" spans="1:2" x14ac:dyDescent="0.25">
      <c r="A411" s="81"/>
      <c r="B411" s="76"/>
    </row>
    <row r="412" spans="1:2" x14ac:dyDescent="0.25">
      <c r="A412" s="81"/>
      <c r="B412" s="76"/>
    </row>
    <row r="413" spans="1:2" x14ac:dyDescent="0.25">
      <c r="A413" s="81"/>
      <c r="B413" s="76"/>
    </row>
    <row r="414" spans="1:2" x14ac:dyDescent="0.25">
      <c r="A414" s="81"/>
      <c r="B414" s="76"/>
    </row>
    <row r="415" spans="1:2" x14ac:dyDescent="0.25">
      <c r="A415" s="81"/>
      <c r="B415" s="76"/>
    </row>
    <row r="416" spans="1:2" x14ac:dyDescent="0.25">
      <c r="A416" s="81"/>
      <c r="B416" s="76"/>
    </row>
    <row r="417" spans="1:2" x14ac:dyDescent="0.25">
      <c r="A417" s="81"/>
      <c r="B417" s="76"/>
    </row>
    <row r="418" spans="1:2" x14ac:dyDescent="0.25">
      <c r="A418" s="81"/>
      <c r="B418" s="76"/>
    </row>
    <row r="419" spans="1:2" x14ac:dyDescent="0.25">
      <c r="A419" s="81"/>
      <c r="B419" s="76"/>
    </row>
    <row r="420" spans="1:2" x14ac:dyDescent="0.25">
      <c r="A420" s="81"/>
      <c r="B420" s="76"/>
    </row>
    <row r="421" spans="1:2" x14ac:dyDescent="0.25">
      <c r="A421" s="81"/>
      <c r="B421" s="76"/>
    </row>
    <row r="422" spans="1:2" x14ac:dyDescent="0.25">
      <c r="A422" s="81"/>
      <c r="B422" s="76"/>
    </row>
    <row r="423" spans="1:2" x14ac:dyDescent="0.25">
      <c r="A423" s="81"/>
      <c r="B423" s="76"/>
    </row>
    <row r="424" spans="1:2" x14ac:dyDescent="0.25">
      <c r="A424" s="81"/>
      <c r="B424" s="76"/>
    </row>
    <row r="425" spans="1:2" x14ac:dyDescent="0.25">
      <c r="A425" s="81"/>
      <c r="B425" s="76"/>
    </row>
    <row r="426" spans="1:2" x14ac:dyDescent="0.25">
      <c r="A426" s="81"/>
      <c r="B426" s="76"/>
    </row>
    <row r="427" spans="1:2" x14ac:dyDescent="0.25">
      <c r="A427" s="81"/>
      <c r="B427" s="76"/>
    </row>
    <row r="428" spans="1:2" x14ac:dyDescent="0.25">
      <c r="A428" s="81"/>
      <c r="B428" s="76"/>
    </row>
    <row r="429" spans="1:2" x14ac:dyDescent="0.25">
      <c r="A429" s="81"/>
      <c r="B429" s="76"/>
    </row>
    <row r="430" spans="1:2" x14ac:dyDescent="0.25">
      <c r="A430" s="81"/>
      <c r="B430" s="76"/>
    </row>
    <row r="431" spans="1:2" x14ac:dyDescent="0.25">
      <c r="A431" s="81"/>
      <c r="B431" s="76"/>
    </row>
    <row r="432" spans="1:2" x14ac:dyDescent="0.25">
      <c r="A432" s="81"/>
      <c r="B432" s="76"/>
    </row>
    <row r="433" spans="1:2" x14ac:dyDescent="0.25">
      <c r="A433" s="81"/>
      <c r="B433" s="76"/>
    </row>
    <row r="434" spans="1:2" x14ac:dyDescent="0.25">
      <c r="A434" s="81"/>
      <c r="B434" s="76"/>
    </row>
    <row r="435" spans="1:2" x14ac:dyDescent="0.25">
      <c r="A435" s="81"/>
      <c r="B435" s="76"/>
    </row>
    <row r="436" spans="1:2" x14ac:dyDescent="0.25">
      <c r="A436" s="81"/>
      <c r="B436" s="76"/>
    </row>
    <row r="437" spans="1:2" x14ac:dyDescent="0.25">
      <c r="A437" s="81"/>
      <c r="B437" s="76"/>
    </row>
    <row r="438" spans="1:2" x14ac:dyDescent="0.25">
      <c r="A438" s="81"/>
      <c r="B438" s="76"/>
    </row>
    <row r="439" spans="1:2" x14ac:dyDescent="0.25">
      <c r="A439" s="81"/>
      <c r="B439" s="76"/>
    </row>
    <row r="440" spans="1:2" x14ac:dyDescent="0.25">
      <c r="A440" s="81"/>
      <c r="B440" s="76"/>
    </row>
    <row r="441" spans="1:2" x14ac:dyDescent="0.25">
      <c r="A441" s="81"/>
      <c r="B441" s="76"/>
    </row>
    <row r="442" spans="1:2" x14ac:dyDescent="0.25">
      <c r="A442" s="81"/>
      <c r="B442" s="76"/>
    </row>
    <row r="443" spans="1:2" x14ac:dyDescent="0.25">
      <c r="A443" s="81"/>
      <c r="B443" s="76"/>
    </row>
  </sheetData>
  <mergeCells count="44">
    <mergeCell ref="H240:I240"/>
    <mergeCell ref="G32:J32"/>
    <mergeCell ref="K32:K33"/>
    <mergeCell ref="D235:F235"/>
    <mergeCell ref="H235:J235"/>
    <mergeCell ref="D236:F236"/>
    <mergeCell ref="H236:J236"/>
    <mergeCell ref="F32:F33"/>
    <mergeCell ref="A32:A33"/>
    <mergeCell ref="B32:B33"/>
    <mergeCell ref="C32:C33"/>
    <mergeCell ref="D32:D33"/>
    <mergeCell ref="E32:E33"/>
    <mergeCell ref="A30:K3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B18:H18"/>
    <mergeCell ref="I18:J18"/>
    <mergeCell ref="B19:H19"/>
    <mergeCell ref="I19:J19"/>
    <mergeCell ref="B20:H20"/>
    <mergeCell ref="I20:J20"/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2024-03-29T08:32:48Z</dcterms:modified>
</cp:coreProperties>
</file>